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75" windowWidth="27795" windowHeight="13095" activeTab="2"/>
  </bookViews>
  <sheets>
    <sheet name="Предложение" sheetId="1" r:id="rId1"/>
    <sheet name="Приложение 1" sheetId="2" r:id="rId2"/>
    <sheet name="Приложение 3" sheetId="3" r:id="rId3"/>
    <sheet name="Приложение 5" sheetId="4" r:id="rId4"/>
  </sheets>
  <definedNames>
    <definedName name="TABLE" localSheetId="3">'Приложение 5'!$A$8:$F$45</definedName>
    <definedName name="_xlnm.Print_Titles" localSheetId="3">'Приложение 5'!$8:$9</definedName>
    <definedName name="_xlnm.Print_Area" localSheetId="2">'Приложение 3'!$A$1:$F$111</definedName>
    <definedName name="_xlnm.Print_Area" localSheetId="3">'Приложение 5'!$A$1:$I$46</definedName>
  </definedNames>
  <calcPr fullCalcOnLoad="1"/>
</workbook>
</file>

<file path=xl/sharedStrings.xml><?xml version="1.0" encoding="utf-8"?>
<sst xmlns="http://schemas.openxmlformats.org/spreadsheetml/2006/main" count="372" uniqueCount="188">
  <si>
    <t>Наименование показателей</t>
  </si>
  <si>
    <t>1.</t>
  </si>
  <si>
    <t>1.1.</t>
  </si>
  <si>
    <t>1.2.</t>
  </si>
  <si>
    <t>2.</t>
  </si>
  <si>
    <t>процент</t>
  </si>
  <si>
    <t>3.</t>
  </si>
  <si>
    <t>3.1.</t>
  </si>
  <si>
    <t>3.2.</t>
  </si>
  <si>
    <t>3.3.</t>
  </si>
  <si>
    <t>4.</t>
  </si>
  <si>
    <t>4.1.</t>
  </si>
  <si>
    <t>4.2.</t>
  </si>
  <si>
    <t>4.3.</t>
  </si>
  <si>
    <t>4.4.</t>
  </si>
  <si>
    <t>4.4.1.</t>
  </si>
  <si>
    <t>№ 
п/п</t>
  </si>
  <si>
    <t>Фактические показатели за год, предшествующий базовому периоду</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</si>
  <si>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</si>
  <si>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</si>
  <si>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</si>
  <si>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</si>
  <si>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</si>
  <si>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</si>
  <si>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</si>
  <si>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</si>
  <si>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</si>
  <si>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</si>
  <si>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</si>
  <si>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</si>
  <si>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</si>
  <si>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</si>
  <si>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</si>
  <si>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</si>
  <si>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</si>
  <si>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</si>
  <si>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</si>
  <si>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</si>
  <si>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</si>
  <si>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</si>
  <si>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</si>
  <si>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</si>
  <si>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</si>
  <si>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</si>
  <si>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</si>
  <si>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</si>
  <si>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</si>
  <si>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</si>
  <si>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</si>
  <si>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</si>
  <si>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</si>
  <si>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</si>
  <si>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</si>
  <si>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</si>
  <si>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</si>
  <si>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</si>
  <si>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</si>
  <si>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</si>
  <si>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</si>
  <si>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</si>
  <si>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</si>
  <si>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</si>
  <si>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Показатели, утвержденные на базовый период *</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</si>
  <si>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</si>
  <si>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</si>
  <si>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</si>
  <si>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</si>
  <si>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</si>
  <si>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</si>
  <si>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</si>
  <si>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</si>
  <si>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Раздел 2. Основные показатели деятельности гарантирующих поставщиков</t>
  </si>
  <si>
    <t>Единица измерения</t>
  </si>
  <si>
    <t>Фактические показатели 
за год, предшествующий базовому периоду</t>
  </si>
  <si>
    <t>Объемы полезного отпуска электрической энергии - всего</t>
  </si>
  <si>
    <t>в том числе:</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</si>
  <si>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</si>
  <si>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</si>
  <si>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</si>
  <si>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</si>
  <si>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</si>
  <si>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</si>
  <si>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</si>
  <si>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</si>
  <si>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</si>
  <si>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</si>
  <si>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</si>
  <si>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</si>
  <si>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</si>
  <si>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</si>
  <si>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</si>
  <si>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</si>
  <si>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</si>
  <si>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</si>
  <si>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</si>
  <si>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</si>
  <si>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</si>
  <si>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</si>
  <si>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</si>
  <si>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</si>
  <si>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</si>
  <si>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</si>
  <si>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</si>
  <si>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</si>
  <si>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</si>
  <si>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</si>
  <si>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</si>
  <si>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</si>
  <si>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</si>
  <si>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</si>
  <si>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</si>
  <si>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</si>
  <si>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</si>
  <si>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</si>
  <si>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</si>
  <si>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</si>
  <si>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</si>
  <si>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</si>
  <si>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</si>
  <si>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</si>
  <si>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</si>
  <si>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 xml:space="preserve">Количество точек учета по обслуживаемым договорам - всего </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</si>
  <si>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</si>
  <si>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</si>
  <si>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</si>
  <si>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</si>
  <si>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</si>
  <si>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</si>
  <si>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</si>
  <si>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</si>
  <si>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</si>
  <si>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</si>
  <si>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</si>
  <si>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</si>
  <si>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</si>
  <si>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</si>
  <si>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</si>
  <si>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</si>
  <si>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</si>
  <si>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</si>
  <si>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</si>
  <si>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</si>
  <si>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</si>
  <si>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</si>
  <si>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</si>
  <si>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</si>
  <si>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</si>
  <si>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</si>
  <si>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</si>
  <si>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</si>
  <si>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</si>
  <si>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ОП "КурскАтомЭнергоСбыт" АО "АтомЭнергоСбыт" не имеет инвестиционной программы, утвержденной Министерством Энергетики РФ и администрацией Курской области</t>
  </si>
  <si>
    <t>**</t>
  </si>
  <si>
    <t>Информация о чистой прибыли не отражается в составе тарифной заявки, т.к. в Методических указаниях №703-э отсутствует данное требование и не отражается в тарифных решениях (протоколах, выписках).</t>
  </si>
  <si>
    <t>***</t>
  </si>
  <si>
    <t xml:space="preserve">- </t>
  </si>
  <si>
    <t xml:space="preserve"> Отраслевое соглашение по Атомной энергетике, промышленности и науке на 2015-2017 годы. Зарегистрировано от 29.01.2015г. №2/15-17. </t>
  </si>
  <si>
    <t>«Показатель чистой прибыли (убытка) организации за 2014 год указан в соответствии с бухгалтерским учетом и учитывает финансовый результат по совокупности всей финансово-хозяйственной деятельности с учетом всех регионов присутствия и всех видов деятельности»</t>
  </si>
  <si>
    <t>13 613 ***</t>
  </si>
  <si>
    <t>ПРЕДЛОЖЕНИЕ</t>
  </si>
  <si>
    <t>о размере цен (тарифов) на 2016г.</t>
  </si>
  <si>
    <t>Раздел 1. Информация об организации</t>
  </si>
  <si>
    <t>Полное наименование</t>
  </si>
  <si>
    <t>Сокращенное наименование</t>
  </si>
  <si>
    <t>Место нахождения</t>
  </si>
  <si>
    <t>115114, г.Москва, ул.Летниковская, д.10, стр.4</t>
  </si>
  <si>
    <t>Фактический адрес</t>
  </si>
  <si>
    <t>ИНН</t>
  </si>
  <si>
    <t>КПП</t>
  </si>
  <si>
    <t>ФИО руководителя</t>
  </si>
  <si>
    <t>Адрес электронной почты</t>
  </si>
  <si>
    <t>info@atomsbt.ru</t>
  </si>
  <si>
    <t>Контактный телефон</t>
  </si>
  <si>
    <t>тел.:  +7 (495) 784-77-01 (многоканальный)</t>
  </si>
  <si>
    <t>Факс</t>
  </si>
  <si>
    <t>+7 (495) 784-77-01 доб. 149   </t>
  </si>
  <si>
    <t>Акционерное Общество «АтомЭнергоСбыт»  
(АО "АтомЭнергоСбыт" ) (Курская область)</t>
  </si>
  <si>
    <t>АО "АтомЭнергоСбыт"</t>
  </si>
  <si>
    <t xml:space="preserve">Акционерное Общество «АтомЭнергоСбыт»  </t>
  </si>
  <si>
    <t>Быков Игорь Евгеньевич</t>
  </si>
  <si>
    <t>Приложение № 3
к предложению о размере цен (тарифов)</t>
  </si>
  <si>
    <t>Приложение № 5
к предложению о размере цен (тарифов)</t>
  </si>
  <si>
    <t xml:space="preserve">Приложение № 1
 предложению о размере цен
(тарифов)
</t>
  </si>
  <si>
    <t>Базовый период - год, предшествующий расчетному периоду регулирования.</t>
  </si>
  <si>
    <r>
      <t>_____</t>
    </r>
    <r>
      <rPr>
        <b/>
        <sz val="12"/>
        <rFont val="Times New Roman"/>
        <family val="1"/>
      </rPr>
      <t>*</t>
    </r>
    <r>
      <rPr>
        <b/>
        <sz val="12"/>
        <color indexed="9"/>
        <rFont val="Times New Roman"/>
        <family val="1"/>
      </rPr>
      <t>_</t>
    </r>
  </si>
  <si>
    <t>Показатели, утвержденные 
на базовый период  *</t>
  </si>
  <si>
    <t xml:space="preserve">Предложения на расчетный период регулирования </t>
  </si>
  <si>
    <t xml:space="preserve">Предложения 
на расчетный период регулирования </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</si>
</sst>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00"/>
    <numFmt numFmtId="174" formatCode="0.00000"/>
    <numFmt numFmtId="175" formatCode="0.0000"/>
    <numFmt numFmtId="176" formatCode="0.000"/>
    <numFmt numFmtId="177" formatCode="0.0"/>
    <numFmt numFmtId="178" formatCode="#,##0.000"/>
    <numFmt numFmtId="179" formatCode="#,##0.0000"/>
    <numFmt numFmtId="180" formatCode="#,##0.00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38">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Times New Roman"/>
      <family val="1"/>
    </font>
    <font>
      <vertAlign val="superscript"/>
      <sz val="11"/>
      <color indexed="8"/>
      <name val="Times New Roman"/>
      <family val="1"/>
    </font>
    <font>
      <sz val="12"/>
      <color indexed="8"/>
      <name val="Times New Roman"/>
      <family val="1"/>
    </font>
    <font>
      <b/>
      <sz val="12"/>
      <name val="Times New Roman"/>
      <family val="1"/>
    </font>
    <font>
      <sz val="12"/>
      <color indexed="10"/>
      <name val="Times New Roman"/>
      <family val="1"/>
    </font>
    <font>
      <b/>
      <sz val="12"/>
      <color indexed="8"/>
      <name val="Times New Roman"/>
      <family val="1"/>
    </font>
    <font>
      <u val="single"/>
      <sz val="11"/>
      <color indexed="12"/>
      <name val="Calibri"/>
      <family val="2"/>
    </font>
    <font>
      <u val="single"/>
      <sz val="10"/>
      <color indexed="20"/>
      <name val="Arial Cyr"/>
      <family val="0"/>
    </font>
    <font>
      <b/>
      <sz val="12"/>
      <color indexed="9"/>
      <name val="Times New Roman"/>
      <family val="1"/>
    </font>
    <font>
      <u val="single"/>
      <sz val="11"/>
      <color theme="10"/>
      <name val="Calibri"/>
      <family val="2"/>
    </font>
    <font>
      <u val="single"/>
      <sz val="10"/>
      <color theme="11"/>
      <name val="Arial Cyr"/>
      <family val="0"/>
    </font>
    <font>
      <sz val="12"/>
      <color rgb="FFFF0000"/>
      <name val="Times New Roman"/>
      <family val="1"/>
    </font>
    <font>
      <sz val="11"/>
      <color theme="1"/>
      <name val="Times New Roman"/>
      <family val="1"/>
    </font>
    <font>
      <b/>
      <sz val="12"/>
      <color theme="1"/>
      <name val="Times New Roman"/>
      <family val="1"/>
    </font>
    <font>
      <sz val="12"/>
      <color theme="1"/>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33"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cellStyleXfs>
  <cellXfs count="83">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22" fillId="0" borderId="10" xfId="53" applyFont="1" applyBorder="1" applyAlignment="1">
      <alignment horizontal="center" vertical="center" wrapText="1"/>
      <protection/>
    </xf>
    <xf numFmtId="0" fontId="22" fillId="0" borderId="11" xfId="53" applyFont="1" applyBorder="1" applyAlignment="1">
      <alignment horizontal="center" vertical="center" wrapText="1"/>
      <protection/>
    </xf>
    <xf numFmtId="0" fontId="23" fillId="0" borderId="0" xfId="0" applyFont="1" applyAlignment="1">
      <alignment horizontal="center" vertical="center" wrapText="1"/>
    </xf>
    <xf numFmtId="0" fontId="23" fillId="0" borderId="0" xfId="0" applyFont="1" applyAlignment="1">
      <alignment vertical="top"/>
    </xf>
    <xf numFmtId="0" fontId="22" fillId="0" borderId="0" xfId="53" applyFont="1" applyBorder="1" applyAlignment="1">
      <alignment horizontal="center" vertical="top" wrapText="1"/>
      <protection/>
    </xf>
    <xf numFmtId="0" fontId="22" fillId="0" borderId="0" xfId="53" applyFont="1" applyBorder="1" applyAlignment="1">
      <alignment horizontal="left" vertical="top" wrapText="1"/>
      <protection/>
    </xf>
    <xf numFmtId="0" fontId="22" fillId="0" borderId="0" xfId="53" applyFont="1" applyBorder="1" applyAlignment="1">
      <alignment horizontal="center" vertical="top"/>
      <protection/>
    </xf>
    <xf numFmtId="0" fontId="22" fillId="0" borderId="12" xfId="53" applyFont="1" applyBorder="1" applyAlignment="1">
      <alignment horizontal="center" vertical="top" wrapText="1"/>
      <protection/>
    </xf>
    <xf numFmtId="0" fontId="22" fillId="0" borderId="12" xfId="53" applyFont="1" applyBorder="1" applyAlignment="1">
      <alignment horizontal="left" vertical="top" wrapText="1"/>
      <protection/>
    </xf>
    <xf numFmtId="0" fontId="22" fillId="0" borderId="12" xfId="53" applyFont="1" applyBorder="1" applyAlignment="1">
      <alignment horizontal="center" vertical="top"/>
      <protection/>
    </xf>
    <xf numFmtId="0" fontId="2" fillId="0" borderId="0" xfId="0" applyFont="1" applyAlignment="1">
      <alignment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top"/>
    </xf>
    <xf numFmtId="0" fontId="1" fillId="0" borderId="0" xfId="0" applyFont="1" applyAlignment="1">
      <alignment/>
    </xf>
    <xf numFmtId="0" fontId="1" fillId="0" borderId="0" xfId="0" applyFont="1" applyAlignment="1">
      <alignment vertical="center"/>
    </xf>
    <xf numFmtId="0" fontId="22" fillId="0" borderId="10" xfId="53" applyFont="1" applyBorder="1" applyAlignment="1">
      <alignment horizontal="center" vertical="top" wrapText="1"/>
      <protection/>
    </xf>
    <xf numFmtId="0" fontId="22" fillId="0" borderId="10" xfId="53" applyFont="1" applyBorder="1" applyAlignment="1">
      <alignment horizontal="left" vertical="top" wrapText="1"/>
      <protection/>
    </xf>
    <xf numFmtId="0" fontId="22" fillId="0" borderId="10" xfId="53" applyFont="1" applyBorder="1" applyAlignment="1">
      <alignment horizontal="center" vertical="top"/>
      <protection/>
    </xf>
    <xf numFmtId="0" fontId="22" fillId="0" borderId="10" xfId="53" applyFont="1" applyFill="1" applyBorder="1" applyAlignment="1">
      <alignment horizontal="center" vertical="center" wrapText="1"/>
      <protection/>
    </xf>
    <xf numFmtId="2" fontId="22" fillId="0" borderId="10" xfId="53" applyNumberFormat="1" applyFont="1" applyFill="1" applyBorder="1" applyAlignment="1">
      <alignment horizontal="center" vertical="center" wrapText="1"/>
      <protection/>
    </xf>
    <xf numFmtId="0" fontId="22" fillId="0" borderId="10" xfId="53" applyFont="1" applyFill="1" applyBorder="1" applyAlignment="1">
      <alignment horizontal="center" vertical="top"/>
      <protection/>
    </xf>
    <xf numFmtId="0" fontId="25" fillId="0" borderId="14" xfId="53" applyFont="1" applyBorder="1" applyAlignment="1">
      <alignment horizontal="center" vertical="top" wrapText="1"/>
      <protection/>
    </xf>
    <xf numFmtId="0" fontId="25" fillId="0" borderId="14" xfId="53" applyFont="1" applyBorder="1" applyAlignment="1">
      <alignment horizontal="left" vertical="top" wrapText="1"/>
      <protection/>
    </xf>
    <xf numFmtId="10" fontId="1" fillId="0" borderId="14" xfId="0" applyNumberFormat="1" applyFont="1" applyBorder="1" applyAlignment="1">
      <alignment horizontal="center" vertical="center"/>
    </xf>
    <xf numFmtId="0" fontId="1" fillId="0" borderId="14" xfId="0" applyFont="1" applyBorder="1" applyAlignment="1">
      <alignment horizontal="center" vertical="center"/>
    </xf>
    <xf numFmtId="3" fontId="1" fillId="0" borderId="0" xfId="0" applyNumberFormat="1" applyFont="1" applyAlignment="1">
      <alignment/>
    </xf>
    <xf numFmtId="180" fontId="1" fillId="0" borderId="0" xfId="0" applyNumberFormat="1" applyFont="1" applyAlignment="1">
      <alignment/>
    </xf>
    <xf numFmtId="178" fontId="26" fillId="0" borderId="14" xfId="0" applyNumberFormat="1" applyFont="1" applyFill="1" applyBorder="1" applyAlignment="1">
      <alignment horizontal="center" vertical="center"/>
    </xf>
    <xf numFmtId="178" fontId="1" fillId="0" borderId="14" xfId="0" applyNumberFormat="1" applyFont="1" applyFill="1" applyBorder="1" applyAlignment="1">
      <alignment horizontal="center" vertical="top"/>
    </xf>
    <xf numFmtId="178" fontId="26" fillId="0" borderId="14" xfId="0" applyNumberFormat="1" applyFont="1" applyFill="1" applyBorder="1" applyAlignment="1">
      <alignment horizontal="center" vertical="top"/>
    </xf>
    <xf numFmtId="3" fontId="1" fillId="0" borderId="14" xfId="0" applyNumberFormat="1" applyFont="1" applyFill="1" applyBorder="1" applyAlignment="1">
      <alignment horizontal="center" vertical="top"/>
    </xf>
    <xf numFmtId="0" fontId="1" fillId="0" borderId="14" xfId="0" applyFont="1" applyFill="1" applyBorder="1" applyAlignment="1">
      <alignment vertical="center" wrapText="1"/>
    </xf>
    <xf numFmtId="178" fontId="1" fillId="0" borderId="14" xfId="0" applyNumberFormat="1" applyFont="1" applyFill="1" applyBorder="1" applyAlignment="1">
      <alignment vertical="center" wrapText="1"/>
    </xf>
    <xf numFmtId="0" fontId="1" fillId="0" borderId="14" xfId="0" applyFont="1" applyFill="1" applyBorder="1" applyAlignment="1">
      <alignment horizontal="center" vertical="center" wrapText="1"/>
    </xf>
    <xf numFmtId="178" fontId="1" fillId="0" borderId="14" xfId="0" applyNumberFormat="1" applyFont="1" applyFill="1" applyBorder="1" applyAlignment="1">
      <alignment horizontal="center" vertical="center" wrapText="1"/>
    </xf>
    <xf numFmtId="0" fontId="25" fillId="0" borderId="14" xfId="53" applyFont="1" applyFill="1" applyBorder="1" applyAlignment="1">
      <alignment horizontal="center" vertical="top" wrapText="1"/>
      <protection/>
    </xf>
    <xf numFmtId="0" fontId="25" fillId="0" borderId="14" xfId="53" applyFont="1" applyFill="1" applyBorder="1" applyAlignment="1">
      <alignment horizontal="left" vertical="top" wrapText="1"/>
      <protection/>
    </xf>
    <xf numFmtId="0" fontId="26" fillId="0" borderId="14" xfId="0" applyFont="1" applyFill="1" applyBorder="1" applyAlignment="1">
      <alignment horizontal="center" vertical="center" wrapText="1"/>
    </xf>
    <xf numFmtId="3" fontId="1" fillId="0" borderId="14" xfId="0" applyNumberFormat="1" applyFont="1" applyFill="1" applyBorder="1" applyAlignment="1">
      <alignment horizontal="center" vertical="center" wrapText="1"/>
    </xf>
    <xf numFmtId="3" fontId="26" fillId="0" borderId="14" xfId="0" applyNumberFormat="1" applyFont="1" applyFill="1" applyBorder="1" applyAlignment="1">
      <alignment horizontal="center" vertical="center" wrapText="1"/>
    </xf>
    <xf numFmtId="3" fontId="1" fillId="0" borderId="14" xfId="0" applyNumberFormat="1" applyFont="1" applyFill="1" applyBorder="1" applyAlignment="1">
      <alignment horizontal="center" vertical="center"/>
    </xf>
    <xf numFmtId="0" fontId="34" fillId="0" borderId="14" xfId="0" applyFont="1" applyFill="1" applyBorder="1" applyAlignment="1">
      <alignment vertical="center"/>
    </xf>
    <xf numFmtId="0" fontId="1" fillId="0" borderId="14" xfId="0" applyFont="1" applyFill="1" applyBorder="1" applyAlignment="1">
      <alignment vertical="center"/>
    </xf>
    <xf numFmtId="1" fontId="1" fillId="0" borderId="14" xfId="0" applyNumberFormat="1" applyFont="1" applyFill="1" applyBorder="1" applyAlignment="1">
      <alignment vertical="center"/>
    </xf>
    <xf numFmtId="0" fontId="1" fillId="0" borderId="14" xfId="0" applyFont="1" applyFill="1" applyBorder="1" applyAlignment="1">
      <alignment horizontal="center" vertical="center"/>
    </xf>
    <xf numFmtId="1" fontId="1" fillId="0" borderId="14" xfId="0" applyNumberFormat="1" applyFont="1" applyFill="1" applyBorder="1" applyAlignment="1">
      <alignment horizontal="center" vertical="center"/>
    </xf>
    <xf numFmtId="172" fontId="1" fillId="0" borderId="14" xfId="0" applyNumberFormat="1" applyFont="1" applyFill="1" applyBorder="1" applyAlignment="1">
      <alignment horizontal="center" vertical="center"/>
    </xf>
    <xf numFmtId="0" fontId="26" fillId="0" borderId="14" xfId="53" applyFont="1" applyFill="1" applyBorder="1" applyAlignment="1">
      <alignment horizontal="center" vertical="top" wrapText="1"/>
      <protection/>
    </xf>
    <xf numFmtId="0" fontId="26" fillId="0" borderId="14" xfId="53" applyFont="1" applyFill="1" applyBorder="1" applyAlignment="1">
      <alignment horizontal="left" vertical="top" wrapText="1"/>
      <protection/>
    </xf>
    <xf numFmtId="0" fontId="1" fillId="0" borderId="14" xfId="53" applyFont="1" applyFill="1" applyBorder="1" applyAlignment="1">
      <alignment horizontal="center" vertical="top" wrapText="1"/>
      <protection/>
    </xf>
    <xf numFmtId="0" fontId="26" fillId="0" borderId="14" xfId="0" applyFont="1" applyFill="1" applyBorder="1" applyAlignment="1">
      <alignment horizontal="center" vertical="center"/>
    </xf>
    <xf numFmtId="0" fontId="25" fillId="0" borderId="14" xfId="53" applyFont="1" applyBorder="1" applyAlignment="1">
      <alignment horizontal="center" vertical="center" wrapText="1"/>
      <protection/>
    </xf>
    <xf numFmtId="172" fontId="26" fillId="0" borderId="14" xfId="0" applyNumberFormat="1" applyFont="1" applyFill="1" applyBorder="1" applyAlignment="1">
      <alignment horizontal="center" vertical="center" wrapText="1"/>
    </xf>
    <xf numFmtId="4" fontId="1" fillId="0" borderId="14" xfId="0" applyNumberFormat="1" applyFont="1" applyBorder="1" applyAlignment="1">
      <alignment horizontal="center" vertical="center" wrapText="1"/>
    </xf>
    <xf numFmtId="0" fontId="25" fillId="0" borderId="14" xfId="53" applyFont="1" applyBorder="1" applyAlignment="1">
      <alignment horizontal="left" vertical="center" wrapText="1"/>
      <protection/>
    </xf>
    <xf numFmtId="0" fontId="1" fillId="0" borderId="0" xfId="0" applyFont="1" applyAlignment="1">
      <alignment horizontal="right" vertical="center"/>
    </xf>
    <xf numFmtId="172" fontId="26" fillId="0" borderId="14" xfId="0" applyNumberFormat="1" applyFont="1" applyFill="1" applyBorder="1" applyAlignment="1">
      <alignment horizontal="center" vertical="center"/>
    </xf>
    <xf numFmtId="0" fontId="35" fillId="0" borderId="0" xfId="0" applyFont="1" applyAlignment="1">
      <alignment/>
    </xf>
    <xf numFmtId="0" fontId="35" fillId="0" borderId="0" xfId="0" applyFont="1" applyAlignment="1">
      <alignment wrapText="1"/>
    </xf>
    <xf numFmtId="0" fontId="36" fillId="0" borderId="0" xfId="0" applyFont="1" applyAlignment="1">
      <alignment/>
    </xf>
    <xf numFmtId="0" fontId="36" fillId="0" borderId="0" xfId="0" applyFont="1" applyAlignment="1">
      <alignment wrapText="1"/>
    </xf>
    <xf numFmtId="0" fontId="37" fillId="0" borderId="0" xfId="0" applyFont="1" applyAlignment="1">
      <alignment/>
    </xf>
    <xf numFmtId="0" fontId="32" fillId="0" borderId="10" xfId="42" applyBorder="1" applyAlignment="1" applyProtection="1">
      <alignment wrapText="1"/>
      <protection/>
    </xf>
    <xf numFmtId="0" fontId="2" fillId="0" borderId="0" xfId="0" applyFont="1" applyAlignment="1">
      <alignment horizontal="right" wrapText="1"/>
    </xf>
    <xf numFmtId="0" fontId="35" fillId="0" borderId="10" xfId="0" applyFont="1" applyBorder="1" applyAlignment="1">
      <alignment vertical="center"/>
    </xf>
    <xf numFmtId="0" fontId="35" fillId="0" borderId="10" xfId="0" applyFont="1" applyBorder="1" applyAlignment="1">
      <alignment vertical="center" wrapText="1"/>
    </xf>
    <xf numFmtId="0" fontId="35" fillId="0" borderId="10" xfId="0" applyFont="1" applyBorder="1" applyAlignment="1">
      <alignment horizontal="left" vertical="center" wrapText="1"/>
    </xf>
    <xf numFmtId="0" fontId="36" fillId="0" borderId="0" xfId="0" applyFont="1" applyAlignment="1">
      <alignment horizontal="center"/>
    </xf>
    <xf numFmtId="0" fontId="36" fillId="0" borderId="0" xfId="0" applyFont="1" applyAlignment="1">
      <alignment horizontal="center" wrapText="1"/>
    </xf>
    <xf numFmtId="0" fontId="4" fillId="0" borderId="0" xfId="0" applyFont="1" applyAlignment="1">
      <alignment horizontal="center" wrapText="1"/>
    </xf>
    <xf numFmtId="0" fontId="4" fillId="0" borderId="0" xfId="0" applyFont="1" applyAlignment="1">
      <alignment horizontal="center"/>
    </xf>
    <xf numFmtId="0" fontId="1" fillId="0" borderId="0" xfId="0" applyFont="1" applyAlignment="1">
      <alignment horizontal="left" vertical="center" wrapText="1"/>
    </xf>
    <xf numFmtId="0" fontId="2" fillId="0" borderId="0" xfId="0" applyFont="1" applyAlignment="1">
      <alignment horizontal="left" wrapText="1" indent="3"/>
    </xf>
    <xf numFmtId="0" fontId="22" fillId="0" borderId="15" xfId="53" applyFont="1" applyBorder="1" applyAlignment="1">
      <alignment horizontal="center" vertical="center" wrapText="1"/>
      <protection/>
    </xf>
    <xf numFmtId="0" fontId="22" fillId="0" borderId="10" xfId="53" applyFont="1" applyBorder="1" applyAlignment="1">
      <alignment horizontal="center" vertical="center" wrapText="1"/>
      <protection/>
    </xf>
    <xf numFmtId="0" fontId="22" fillId="0" borderId="11" xfId="53" applyFont="1" applyBorder="1" applyAlignment="1">
      <alignment horizontal="center" vertical="center" wrapText="1"/>
      <protection/>
    </xf>
    <xf numFmtId="0" fontId="31" fillId="0" borderId="0" xfId="0" applyFont="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atomsbt.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2"/>
  <sheetViews>
    <sheetView view="pageBreakPreview" zoomScale="175" zoomScaleSheetLayoutView="175" zoomScalePageLayoutView="0" workbookViewId="0" topLeftCell="A1">
      <selection activeCell="A11" sqref="A11"/>
    </sheetView>
  </sheetViews>
  <sheetFormatPr defaultColWidth="9.00390625" defaultRowHeight="12.75"/>
  <cols>
    <col min="1" max="1" width="45.625" style="0" customWidth="1"/>
    <col min="2" max="2" width="56.875" style="0" customWidth="1"/>
  </cols>
  <sheetData>
    <row r="1" s="63" customFormat="1" ht="15">
      <c r="B1" s="64"/>
    </row>
    <row r="2" spans="1:2" s="65" customFormat="1" ht="15.75">
      <c r="A2" s="73" t="s">
        <v>159</v>
      </c>
      <c r="B2" s="73"/>
    </row>
    <row r="3" spans="1:2" s="65" customFormat="1" ht="15.75">
      <c r="A3" s="73" t="s">
        <v>160</v>
      </c>
      <c r="B3" s="73"/>
    </row>
    <row r="4" spans="1:2" s="65" customFormat="1" ht="37.5" customHeight="1">
      <c r="A4" s="74" t="s">
        <v>176</v>
      </c>
      <c r="B4" s="73"/>
    </row>
    <row r="5" s="63" customFormat="1" ht="15">
      <c r="B5" s="64"/>
    </row>
    <row r="6" s="63" customFormat="1" ht="15">
      <c r="B6" s="64"/>
    </row>
    <row r="7" s="63" customFormat="1" ht="15">
      <c r="B7" s="64"/>
    </row>
    <row r="8" s="63" customFormat="1" ht="15">
      <c r="B8"/>
    </row>
    <row r="9" s="63" customFormat="1" ht="15">
      <c r="B9" s="64"/>
    </row>
    <row r="10" s="63" customFormat="1" ht="15">
      <c r="B10" s="64"/>
    </row>
    <row r="11" s="63" customFormat="1" ht="15">
      <c r="B11" s="64"/>
    </row>
    <row r="12" s="63" customFormat="1" ht="15">
      <c r="B12" s="64"/>
    </row>
  </sheetData>
  <sheetProtection/>
  <mergeCells count="3">
    <mergeCell ref="A2:B2"/>
    <mergeCell ref="A3:B3"/>
    <mergeCell ref="A4:B4"/>
  </mergeCells>
  <printOptions/>
  <pageMargins left="0.7" right="0.7" top="0.75" bottom="0.75" header="0.3" footer="0.3"/>
  <pageSetup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A1:C23"/>
  <sheetViews>
    <sheetView view="pageBreakPreview" zoomScaleSheetLayoutView="100" zoomScalePageLayoutView="0" workbookViewId="0" topLeftCell="A1">
      <selection activeCell="B29" sqref="B29"/>
    </sheetView>
  </sheetViews>
  <sheetFormatPr defaultColWidth="9.00390625" defaultRowHeight="12.75"/>
  <cols>
    <col min="1" max="1" width="45.625" style="0" customWidth="1"/>
    <col min="2" max="2" width="56.875" style="0" customWidth="1"/>
  </cols>
  <sheetData>
    <row r="1" s="63" customFormat="1" ht="51.75">
      <c r="B1" s="69" t="s">
        <v>182</v>
      </c>
    </row>
    <row r="2" s="63" customFormat="1" ht="15">
      <c r="B2" s="64"/>
    </row>
    <row r="3" spans="1:2" s="65" customFormat="1" ht="15.75">
      <c r="A3" s="65" t="s">
        <v>161</v>
      </c>
      <c r="B3" s="66"/>
    </row>
    <row r="4" s="63" customFormat="1" ht="15">
      <c r="B4" s="64"/>
    </row>
    <row r="5" spans="1:2" s="63" customFormat="1" ht="15">
      <c r="A5" s="70" t="s">
        <v>162</v>
      </c>
      <c r="B5" s="71" t="s">
        <v>178</v>
      </c>
    </row>
    <row r="6" spans="1:2" s="63" customFormat="1" ht="20.25" customHeight="1">
      <c r="A6" s="70" t="s">
        <v>163</v>
      </c>
      <c r="B6" s="71" t="s">
        <v>177</v>
      </c>
    </row>
    <row r="7" spans="1:2" s="63" customFormat="1" ht="15">
      <c r="A7" s="70" t="s">
        <v>164</v>
      </c>
      <c r="B7" s="71" t="s">
        <v>165</v>
      </c>
    </row>
    <row r="8" spans="1:2" s="63" customFormat="1" ht="15">
      <c r="A8" s="70" t="s">
        <v>166</v>
      </c>
      <c r="B8" s="71" t="str">
        <f>B7</f>
        <v>115114, г.Москва, ул.Летниковская, д.10, стр.4</v>
      </c>
    </row>
    <row r="9" spans="1:3" s="63" customFormat="1" ht="20.25" customHeight="1">
      <c r="A9" s="70" t="s">
        <v>167</v>
      </c>
      <c r="B9" s="72">
        <v>7704228075</v>
      </c>
      <c r="C9" s="67"/>
    </row>
    <row r="10" spans="1:3" s="63" customFormat="1" ht="20.25" customHeight="1">
      <c r="A10" s="70" t="s">
        <v>168</v>
      </c>
      <c r="B10" s="72">
        <v>772501001</v>
      </c>
      <c r="C10" s="67"/>
    </row>
    <row r="11" spans="1:2" s="63" customFormat="1" ht="20.25" customHeight="1">
      <c r="A11" s="70" t="s">
        <v>169</v>
      </c>
      <c r="B11" s="71" t="s">
        <v>179</v>
      </c>
    </row>
    <row r="12" spans="1:2" s="63" customFormat="1" ht="20.25" customHeight="1">
      <c r="A12" s="70" t="s">
        <v>170</v>
      </c>
      <c r="B12" s="68" t="s">
        <v>171</v>
      </c>
    </row>
    <row r="13" spans="1:2" s="63" customFormat="1" ht="15">
      <c r="A13" s="70" t="s">
        <v>172</v>
      </c>
      <c r="B13" s="71" t="s">
        <v>173</v>
      </c>
    </row>
    <row r="14" spans="1:2" s="63" customFormat="1" ht="15">
      <c r="A14" s="70" t="s">
        <v>174</v>
      </c>
      <c r="B14" s="71" t="s">
        <v>175</v>
      </c>
    </row>
    <row r="15" s="63" customFormat="1" ht="15">
      <c r="B15" s="64"/>
    </row>
    <row r="16" s="63" customFormat="1" ht="15">
      <c r="B16" s="64"/>
    </row>
    <row r="17" s="63" customFormat="1" ht="15">
      <c r="B17" s="64"/>
    </row>
    <row r="18" s="63" customFormat="1" ht="15">
      <c r="B18"/>
    </row>
    <row r="19" s="63" customFormat="1" ht="15">
      <c r="B19"/>
    </row>
    <row r="20" s="63" customFormat="1" ht="15">
      <c r="B20" s="64"/>
    </row>
    <row r="21" s="63" customFormat="1" ht="15">
      <c r="B21" s="64"/>
    </row>
    <row r="22" s="63" customFormat="1" ht="15">
      <c r="B22" s="64"/>
    </row>
    <row r="23" s="63" customFormat="1" ht="15">
      <c r="B23" s="64"/>
    </row>
  </sheetData>
  <sheetProtection/>
  <hyperlinks>
    <hyperlink ref="B12" r:id="rId1" display="info@atomsbt.ru"/>
  </hyperlinks>
  <printOptions/>
  <pageMargins left="0.7" right="0.7" top="0.75" bottom="0.75" header="0.3" footer="0.3"/>
  <pageSetup horizontalDpi="600" verticalDpi="600" orientation="portrait" paperSize="9" scale="87" r:id="rId2"/>
</worksheet>
</file>

<file path=xl/worksheets/sheet3.xml><?xml version="1.0" encoding="utf-8"?>
<worksheet xmlns="http://schemas.openxmlformats.org/spreadsheetml/2006/main" xmlns:r="http://schemas.openxmlformats.org/officeDocument/2006/relationships">
  <dimension ref="A1:J110"/>
  <sheetViews>
    <sheetView tabSelected="1" view="pageBreakPreview" zoomScaleSheetLayoutView="100" zoomScalePageLayoutView="0" workbookViewId="0" topLeftCell="A100">
      <selection activeCell="D114" sqref="D114"/>
    </sheetView>
  </sheetViews>
  <sheetFormatPr defaultColWidth="9.00390625" defaultRowHeight="12.75"/>
  <cols>
    <col min="1" max="1" width="9.75390625" style="1" customWidth="1"/>
    <col min="2" max="2" width="64.00390625" style="1" customWidth="1"/>
    <col min="3" max="3" width="12.25390625" style="1" customWidth="1"/>
    <col min="4" max="4" width="29.75390625" style="1" customWidth="1"/>
    <col min="5" max="5" width="31.375" style="1" customWidth="1"/>
    <col min="6" max="6" width="27.75390625" style="1" customWidth="1"/>
    <col min="7" max="7" width="15.125" style="1" customWidth="1"/>
    <col min="8" max="8" width="12.75390625" style="1" customWidth="1"/>
    <col min="9" max="9" width="12.625" style="1" customWidth="1"/>
    <col min="10" max="10" width="10.75390625" style="1" bestFit="1" customWidth="1"/>
    <col min="11" max="16384" width="9.125" style="1" customWidth="1"/>
  </cols>
  <sheetData>
    <row r="1" ht="54" customHeight="1">
      <c r="F1" s="14" t="s">
        <v>180</v>
      </c>
    </row>
    <row r="5" spans="1:6" ht="16.5">
      <c r="A5" s="75" t="s">
        <v>71</v>
      </c>
      <c r="B5" s="76"/>
      <c r="C5" s="76"/>
      <c r="D5" s="76"/>
      <c r="E5" s="76"/>
      <c r="F5" s="76"/>
    </row>
    <row r="6" spans="8:10" ht="15.75">
      <c r="H6" s="32"/>
      <c r="J6" s="32"/>
    </row>
    <row r="7" ht="15.75">
      <c r="H7" s="31"/>
    </row>
    <row r="8" spans="1:6" s="17" customFormat="1" ht="47.25">
      <c r="A8" s="15" t="s">
        <v>16</v>
      </c>
      <c r="B8" s="16" t="s">
        <v>0</v>
      </c>
      <c r="C8" s="16" t="s">
        <v>72</v>
      </c>
      <c r="D8" s="16" t="s">
        <v>73</v>
      </c>
      <c r="E8" s="16" t="s">
        <v>185</v>
      </c>
      <c r="F8" s="16" t="s">
        <v>187</v>
      </c>
    </row>
    <row r="9" spans="1:6" s="18" customFormat="1" ht="15.75">
      <c r="A9" s="27">
        <v>1</v>
      </c>
      <c r="B9" s="28" t="s">
        <v>74</v>
      </c>
      <c r="C9" s="27"/>
      <c r="D9" s="33">
        <f>D11+D61+D74</f>
        <v>2252356.6270000003</v>
      </c>
      <c r="E9" s="33">
        <f>E11+E61+E74</f>
        <v>3057994.400203961</v>
      </c>
      <c r="F9" s="33">
        <f>F11+F61+F74</f>
        <v>3099858.4999999995</v>
      </c>
    </row>
    <row r="10" spans="1:6" s="18" customFormat="1" ht="15.75">
      <c r="A10" s="27"/>
      <c r="B10" s="28" t="s">
        <v>75</v>
      </c>
      <c r="C10" s="27"/>
      <c r="D10" s="34"/>
      <c r="E10" s="34"/>
      <c r="F10" s="34"/>
    </row>
    <row r="11" spans="1:6" s="18" customFormat="1" ht="15.75">
      <c r="A11" s="27" t="s">
        <v>2</v>
      </c>
      <c r="B11" s="28" t="s">
        <v>76</v>
      </c>
      <c r="C11" s="27" t="s">
        <v>77</v>
      </c>
      <c r="D11" s="35">
        <f>D12+D15</f>
        <v>635834.8910000001</v>
      </c>
      <c r="E11" s="35">
        <f>E12+E15</f>
        <v>896031.9002039608</v>
      </c>
      <c r="F11" s="35">
        <f>F12+F15</f>
        <v>927395.9999999997</v>
      </c>
    </row>
    <row r="12" spans="1:6" s="18" customFormat="1" ht="15.75">
      <c r="A12" s="27" t="s">
        <v>78</v>
      </c>
      <c r="B12" s="28" t="s">
        <v>79</v>
      </c>
      <c r="C12" s="27" t="s">
        <v>77</v>
      </c>
      <c r="D12" s="34">
        <f>D13+D14</f>
        <v>0</v>
      </c>
      <c r="E12" s="34">
        <v>0</v>
      </c>
      <c r="F12" s="34">
        <f>F13+F14</f>
        <v>0</v>
      </c>
    </row>
    <row r="13" spans="1:6" s="18" customFormat="1" ht="15.75">
      <c r="A13" s="27"/>
      <c r="B13" s="28" t="s">
        <v>80</v>
      </c>
      <c r="C13" s="27" t="s">
        <v>77</v>
      </c>
      <c r="D13" s="34">
        <v>0</v>
      </c>
      <c r="E13" s="34">
        <v>0</v>
      </c>
      <c r="F13" s="34">
        <v>0</v>
      </c>
    </row>
    <row r="14" spans="1:6" s="18" customFormat="1" ht="15.75">
      <c r="A14" s="27"/>
      <c r="B14" s="28" t="s">
        <v>81</v>
      </c>
      <c r="C14" s="27" t="s">
        <v>77</v>
      </c>
      <c r="D14" s="34">
        <v>0</v>
      </c>
      <c r="E14" s="34">
        <v>0</v>
      </c>
      <c r="F14" s="34">
        <v>0</v>
      </c>
    </row>
    <row r="15" spans="1:6" s="18" customFormat="1" ht="15.75">
      <c r="A15" s="27" t="s">
        <v>82</v>
      </c>
      <c r="B15" s="28" t="s">
        <v>83</v>
      </c>
      <c r="C15" s="27" t="s">
        <v>77</v>
      </c>
      <c r="D15" s="35">
        <f>D16+D17</f>
        <v>635834.8910000001</v>
      </c>
      <c r="E15" s="35">
        <f>E16+E17</f>
        <v>896031.9002039608</v>
      </c>
      <c r="F15" s="35">
        <f>F16+F17</f>
        <v>927395.9999999997</v>
      </c>
    </row>
    <row r="16" spans="1:6" s="18" customFormat="1" ht="15.75">
      <c r="A16" s="27"/>
      <c r="B16" s="28" t="s">
        <v>80</v>
      </c>
      <c r="C16" s="27" t="s">
        <v>77</v>
      </c>
      <c r="D16" s="34">
        <f aca="true" t="shared" si="0" ref="D16:F17">D24+D31+D38+D45+D52+D59</f>
        <v>207600.481</v>
      </c>
      <c r="E16" s="34">
        <f t="shared" si="0"/>
        <v>471926.59999999974</v>
      </c>
      <c r="F16" s="34">
        <f t="shared" si="0"/>
        <v>488445.60225364246</v>
      </c>
    </row>
    <row r="17" spans="1:6" s="18" customFormat="1" ht="15.75">
      <c r="A17" s="27"/>
      <c r="B17" s="28" t="s">
        <v>81</v>
      </c>
      <c r="C17" s="27" t="s">
        <v>77</v>
      </c>
      <c r="D17" s="34">
        <f t="shared" si="0"/>
        <v>428234.41000000003</v>
      </c>
      <c r="E17" s="34">
        <f t="shared" si="0"/>
        <v>424105.3002039611</v>
      </c>
      <c r="F17" s="34">
        <f t="shared" si="0"/>
        <v>438950.3977463572</v>
      </c>
    </row>
    <row r="18" spans="1:6" s="18" customFormat="1" ht="15.75">
      <c r="A18" s="27"/>
      <c r="B18" s="28" t="s">
        <v>75</v>
      </c>
      <c r="C18" s="27" t="s">
        <v>77</v>
      </c>
      <c r="D18" s="34"/>
      <c r="E18" s="34"/>
      <c r="F18" s="34"/>
    </row>
    <row r="19" spans="1:6" s="19" customFormat="1" ht="63">
      <c r="A19" s="27" t="s">
        <v>84</v>
      </c>
      <c r="B19" s="28" t="s">
        <v>85</v>
      </c>
      <c r="C19" s="27" t="s">
        <v>77</v>
      </c>
      <c r="D19" s="33">
        <f>D20+D23</f>
        <v>242376.041355156</v>
      </c>
      <c r="E19" s="33">
        <f>E20+E23</f>
        <v>440759.091957379</v>
      </c>
      <c r="F19" s="33">
        <f>F20+F23</f>
        <v>456187.12765902805</v>
      </c>
    </row>
    <row r="20" spans="1:6" s="18" customFormat="1" ht="15.75">
      <c r="A20" s="27" t="s">
        <v>86</v>
      </c>
      <c r="B20" s="28" t="s">
        <v>79</v>
      </c>
      <c r="C20" s="27" t="s">
        <v>77</v>
      </c>
      <c r="D20" s="34">
        <f>D21+D22</f>
        <v>0</v>
      </c>
      <c r="E20" s="34">
        <f>E21+E22</f>
        <v>0</v>
      </c>
      <c r="F20" s="34">
        <f>F21+F22</f>
        <v>0</v>
      </c>
    </row>
    <row r="21" spans="1:6" s="18" customFormat="1" ht="15.75">
      <c r="A21" s="27"/>
      <c r="B21" s="28" t="s">
        <v>80</v>
      </c>
      <c r="C21" s="27" t="s">
        <v>77</v>
      </c>
      <c r="D21" s="34">
        <v>0</v>
      </c>
      <c r="E21" s="34">
        <v>0</v>
      </c>
      <c r="F21" s="34">
        <v>0</v>
      </c>
    </row>
    <row r="22" spans="1:6" s="18" customFormat="1" ht="15.75">
      <c r="A22" s="27"/>
      <c r="B22" s="28" t="s">
        <v>81</v>
      </c>
      <c r="C22" s="27" t="s">
        <v>77</v>
      </c>
      <c r="D22" s="34">
        <v>0</v>
      </c>
      <c r="E22" s="34">
        <v>0</v>
      </c>
      <c r="F22" s="34">
        <v>0</v>
      </c>
    </row>
    <row r="23" spans="1:6" s="18" customFormat="1" ht="15.75">
      <c r="A23" s="27" t="s">
        <v>87</v>
      </c>
      <c r="B23" s="28" t="s">
        <v>83</v>
      </c>
      <c r="C23" s="27" t="s">
        <v>77</v>
      </c>
      <c r="D23" s="34">
        <f>D24+D25</f>
        <v>242376.041355156</v>
      </c>
      <c r="E23" s="34">
        <f>E24+E25</f>
        <v>440759.091957379</v>
      </c>
      <c r="F23" s="34">
        <f>F24+F25</f>
        <v>456187.12765902805</v>
      </c>
    </row>
    <row r="24" spans="1:6" s="18" customFormat="1" ht="15.75">
      <c r="A24" s="27"/>
      <c r="B24" s="28" t="s">
        <v>80</v>
      </c>
      <c r="C24" s="27" t="s">
        <v>77</v>
      </c>
      <c r="D24" s="34">
        <v>63777.576</v>
      </c>
      <c r="E24" s="34">
        <v>232090.808154628</v>
      </c>
      <c r="F24" s="34">
        <v>240214.759173613</v>
      </c>
    </row>
    <row r="25" spans="1:6" s="18" customFormat="1" ht="15.75">
      <c r="A25" s="27"/>
      <c r="B25" s="28" t="s">
        <v>81</v>
      </c>
      <c r="C25" s="27" t="s">
        <v>77</v>
      </c>
      <c r="D25" s="34">
        <v>178598.465355156</v>
      </c>
      <c r="E25" s="34">
        <v>208668.283802751</v>
      </c>
      <c r="F25" s="34">
        <v>215972.368485415</v>
      </c>
    </row>
    <row r="26" spans="1:6" s="18" customFormat="1" ht="47.25">
      <c r="A26" s="27" t="s">
        <v>88</v>
      </c>
      <c r="B26" s="28" t="s">
        <v>89</v>
      </c>
      <c r="C26" s="27" t="s">
        <v>77</v>
      </c>
      <c r="D26" s="33">
        <f>D27+D30</f>
        <v>19849.344992678</v>
      </c>
      <c r="E26" s="33">
        <f>E27+E30</f>
        <v>114077.69010285217</v>
      </c>
      <c r="F26" s="33">
        <f>F27+F30</f>
        <v>118070.7890718432</v>
      </c>
    </row>
    <row r="27" spans="1:6" s="18" customFormat="1" ht="15.75">
      <c r="A27" s="27" t="s">
        <v>90</v>
      </c>
      <c r="B27" s="28" t="s">
        <v>79</v>
      </c>
      <c r="C27" s="27" t="s">
        <v>77</v>
      </c>
      <c r="D27" s="34">
        <f>D28+D29</f>
        <v>0</v>
      </c>
      <c r="E27" s="34">
        <f>E28+E29</f>
        <v>0</v>
      </c>
      <c r="F27" s="34">
        <f>F28+F29</f>
        <v>0</v>
      </c>
    </row>
    <row r="28" spans="1:6" s="18" customFormat="1" ht="15.75">
      <c r="A28" s="27"/>
      <c r="B28" s="28" t="s">
        <v>80</v>
      </c>
      <c r="C28" s="27" t="s">
        <v>77</v>
      </c>
      <c r="D28" s="34">
        <v>0</v>
      </c>
      <c r="E28" s="34">
        <v>0</v>
      </c>
      <c r="F28" s="34">
        <v>0</v>
      </c>
    </row>
    <row r="29" spans="1:6" s="18" customFormat="1" ht="15.75">
      <c r="A29" s="27"/>
      <c r="B29" s="28" t="s">
        <v>81</v>
      </c>
      <c r="C29" s="27" t="s">
        <v>77</v>
      </c>
      <c r="D29" s="34">
        <v>0</v>
      </c>
      <c r="E29" s="34">
        <v>0</v>
      </c>
      <c r="F29" s="34">
        <v>0</v>
      </c>
    </row>
    <row r="30" spans="1:6" s="18" customFormat="1" ht="15.75">
      <c r="A30" s="27" t="s">
        <v>91</v>
      </c>
      <c r="B30" s="28" t="s">
        <v>83</v>
      </c>
      <c r="C30" s="27" t="s">
        <v>77</v>
      </c>
      <c r="D30" s="34">
        <f>D31+D32</f>
        <v>19849.344992678</v>
      </c>
      <c r="E30" s="34">
        <f>E31+E32</f>
        <v>114077.69010285217</v>
      </c>
      <c r="F30" s="34">
        <f>F31+F32</f>
        <v>118070.7890718432</v>
      </c>
    </row>
    <row r="31" spans="1:6" s="18" customFormat="1" ht="15.75">
      <c r="A31" s="27"/>
      <c r="B31" s="28" t="s">
        <v>80</v>
      </c>
      <c r="C31" s="27" t="s">
        <v>77</v>
      </c>
      <c r="D31" s="34">
        <v>4963.3279999999995</v>
      </c>
      <c r="E31" s="34">
        <v>62258.423129128074</v>
      </c>
      <c r="F31" s="34">
        <v>64437.6752246411</v>
      </c>
    </row>
    <row r="32" spans="1:6" s="18" customFormat="1" ht="15.75">
      <c r="A32" s="27"/>
      <c r="B32" s="28" t="s">
        <v>81</v>
      </c>
      <c r="C32" s="27" t="s">
        <v>77</v>
      </c>
      <c r="D32" s="34">
        <v>14886.016992678002</v>
      </c>
      <c r="E32" s="34">
        <v>51819.266973724094</v>
      </c>
      <c r="F32" s="34">
        <v>53633.1138472021</v>
      </c>
    </row>
    <row r="33" spans="1:6" s="18" customFormat="1" ht="63">
      <c r="A33" s="27" t="s">
        <v>92</v>
      </c>
      <c r="B33" s="28" t="s">
        <v>93</v>
      </c>
      <c r="C33" s="27" t="s">
        <v>77</v>
      </c>
      <c r="D33" s="33">
        <f>D34+D37</f>
        <v>0</v>
      </c>
      <c r="E33" s="33">
        <f>E34+E37</f>
        <v>0</v>
      </c>
      <c r="F33" s="33">
        <f>F34+F37</f>
        <v>0</v>
      </c>
    </row>
    <row r="34" spans="1:6" s="18" customFormat="1" ht="15.75">
      <c r="A34" s="27" t="s">
        <v>94</v>
      </c>
      <c r="B34" s="28" t="s">
        <v>79</v>
      </c>
      <c r="C34" s="27" t="s">
        <v>77</v>
      </c>
      <c r="D34" s="34">
        <f>D35+D36</f>
        <v>0</v>
      </c>
      <c r="E34" s="34">
        <f>E35+E36</f>
        <v>0</v>
      </c>
      <c r="F34" s="34">
        <f>F35+F36</f>
        <v>0</v>
      </c>
    </row>
    <row r="35" spans="1:6" s="18" customFormat="1" ht="15.75">
      <c r="A35" s="27"/>
      <c r="B35" s="28" t="s">
        <v>80</v>
      </c>
      <c r="C35" s="27" t="s">
        <v>77</v>
      </c>
      <c r="D35" s="34">
        <v>0</v>
      </c>
      <c r="E35" s="34">
        <v>0</v>
      </c>
      <c r="F35" s="34">
        <v>0</v>
      </c>
    </row>
    <row r="36" spans="1:6" s="18" customFormat="1" ht="15.75">
      <c r="A36" s="27"/>
      <c r="B36" s="28" t="s">
        <v>81</v>
      </c>
      <c r="C36" s="27" t="s">
        <v>77</v>
      </c>
      <c r="D36" s="34">
        <v>0</v>
      </c>
      <c r="E36" s="34">
        <v>0</v>
      </c>
      <c r="F36" s="34">
        <v>0</v>
      </c>
    </row>
    <row r="37" spans="1:6" s="18" customFormat="1" ht="15.75">
      <c r="A37" s="27" t="s">
        <v>95</v>
      </c>
      <c r="B37" s="28" t="s">
        <v>83</v>
      </c>
      <c r="C37" s="27" t="s">
        <v>77</v>
      </c>
      <c r="D37" s="34">
        <f>D38+D39</f>
        <v>0</v>
      </c>
      <c r="E37" s="34">
        <f>E38+E39</f>
        <v>0</v>
      </c>
      <c r="F37" s="34">
        <f>F38+F39</f>
        <v>0</v>
      </c>
    </row>
    <row r="38" spans="1:6" s="18" customFormat="1" ht="15.75">
      <c r="A38" s="27"/>
      <c r="B38" s="28" t="s">
        <v>80</v>
      </c>
      <c r="C38" s="27" t="s">
        <v>77</v>
      </c>
      <c r="D38" s="34">
        <v>0</v>
      </c>
      <c r="E38" s="34">
        <v>0</v>
      </c>
      <c r="F38" s="34">
        <v>0</v>
      </c>
    </row>
    <row r="39" spans="1:6" s="18" customFormat="1" ht="15.75">
      <c r="A39" s="27"/>
      <c r="B39" s="28" t="s">
        <v>81</v>
      </c>
      <c r="C39" s="27" t="s">
        <v>77</v>
      </c>
      <c r="D39" s="34">
        <v>0</v>
      </c>
      <c r="E39" s="34">
        <v>0</v>
      </c>
      <c r="F39" s="34">
        <v>0</v>
      </c>
    </row>
    <row r="40" spans="1:6" s="18" customFormat="1" ht="63">
      <c r="A40" s="27" t="s">
        <v>96</v>
      </c>
      <c r="B40" s="28" t="s">
        <v>97</v>
      </c>
      <c r="C40" s="27" t="s">
        <v>77</v>
      </c>
      <c r="D40" s="33">
        <f>D41+D44</f>
        <v>0</v>
      </c>
      <c r="E40" s="33">
        <f>E41+E44</f>
        <v>0</v>
      </c>
      <c r="F40" s="33">
        <f>F41+F44</f>
        <v>0</v>
      </c>
    </row>
    <row r="41" spans="1:6" s="18" customFormat="1" ht="15.75">
      <c r="A41" s="27" t="s">
        <v>98</v>
      </c>
      <c r="B41" s="28" t="s">
        <v>79</v>
      </c>
      <c r="C41" s="27" t="s">
        <v>77</v>
      </c>
      <c r="D41" s="34">
        <f>D42+D43</f>
        <v>0</v>
      </c>
      <c r="E41" s="34">
        <f>E42+E43</f>
        <v>0</v>
      </c>
      <c r="F41" s="34">
        <f>F42+F43</f>
        <v>0</v>
      </c>
    </row>
    <row r="42" spans="1:6" s="18" customFormat="1" ht="15.75">
      <c r="A42" s="27"/>
      <c r="B42" s="28" t="s">
        <v>80</v>
      </c>
      <c r="C42" s="27" t="s">
        <v>77</v>
      </c>
      <c r="D42" s="34">
        <v>0</v>
      </c>
      <c r="E42" s="34">
        <v>0</v>
      </c>
      <c r="F42" s="34">
        <v>0</v>
      </c>
    </row>
    <row r="43" spans="1:6" s="18" customFormat="1" ht="15.75">
      <c r="A43" s="27"/>
      <c r="B43" s="28" t="s">
        <v>81</v>
      </c>
      <c r="C43" s="27" t="s">
        <v>77</v>
      </c>
      <c r="D43" s="34">
        <v>0</v>
      </c>
      <c r="E43" s="34">
        <v>0</v>
      </c>
      <c r="F43" s="34">
        <v>0</v>
      </c>
    </row>
    <row r="44" spans="1:6" s="18" customFormat="1" ht="15.75">
      <c r="A44" s="27" t="s">
        <v>99</v>
      </c>
      <c r="B44" s="28" t="s">
        <v>83</v>
      </c>
      <c r="C44" s="27" t="s">
        <v>77</v>
      </c>
      <c r="D44" s="34">
        <f>D45+D46</f>
        <v>0</v>
      </c>
      <c r="E44" s="34">
        <f>E45+E46</f>
        <v>0</v>
      </c>
      <c r="F44" s="34">
        <f>F45+F46</f>
        <v>0</v>
      </c>
    </row>
    <row r="45" spans="1:6" ht="15.75">
      <c r="A45" s="27"/>
      <c r="B45" s="28" t="s">
        <v>80</v>
      </c>
      <c r="C45" s="27" t="s">
        <v>77</v>
      </c>
      <c r="D45" s="34">
        <v>0</v>
      </c>
      <c r="E45" s="34">
        <v>0</v>
      </c>
      <c r="F45" s="34">
        <v>0</v>
      </c>
    </row>
    <row r="46" spans="1:6" s="3" customFormat="1" ht="15.75">
      <c r="A46" s="27"/>
      <c r="B46" s="28" t="s">
        <v>81</v>
      </c>
      <c r="C46" s="27" t="s">
        <v>77</v>
      </c>
      <c r="D46" s="34">
        <v>0</v>
      </c>
      <c r="E46" s="34">
        <v>0</v>
      </c>
      <c r="F46" s="34">
        <v>0</v>
      </c>
    </row>
    <row r="47" spans="1:6" s="3" customFormat="1" ht="31.5">
      <c r="A47" s="27" t="s">
        <v>100</v>
      </c>
      <c r="B47" s="28" t="s">
        <v>101</v>
      </c>
      <c r="C47" s="27" t="s">
        <v>77</v>
      </c>
      <c r="D47" s="33">
        <f>D48+D51</f>
        <v>209468.561652166</v>
      </c>
      <c r="E47" s="33">
        <f>E48+E51</f>
        <v>311186.2305861587</v>
      </c>
      <c r="F47" s="33">
        <f>F48+F51</f>
        <v>322078.784734103</v>
      </c>
    </row>
    <row r="48" spans="1:6" s="3" customFormat="1" ht="15.75">
      <c r="A48" s="27" t="s">
        <v>102</v>
      </c>
      <c r="B48" s="28" t="s">
        <v>79</v>
      </c>
      <c r="C48" s="27" t="s">
        <v>77</v>
      </c>
      <c r="D48" s="34">
        <f>D49+D50</f>
        <v>0</v>
      </c>
      <c r="E48" s="34">
        <f>E49+E50</f>
        <v>0</v>
      </c>
      <c r="F48" s="34">
        <f>F49+F50</f>
        <v>0</v>
      </c>
    </row>
    <row r="49" spans="1:6" s="3" customFormat="1" ht="15.75">
      <c r="A49" s="27"/>
      <c r="B49" s="28" t="s">
        <v>80</v>
      </c>
      <c r="C49" s="27" t="s">
        <v>77</v>
      </c>
      <c r="D49" s="34">
        <v>0</v>
      </c>
      <c r="E49" s="34">
        <v>0</v>
      </c>
      <c r="F49" s="34">
        <v>0</v>
      </c>
    </row>
    <row r="50" spans="1:6" ht="15.75">
      <c r="A50" s="27"/>
      <c r="B50" s="28" t="s">
        <v>81</v>
      </c>
      <c r="C50" s="27" t="s">
        <v>77</v>
      </c>
      <c r="D50" s="34">
        <v>0</v>
      </c>
      <c r="E50" s="34">
        <v>0</v>
      </c>
      <c r="F50" s="34">
        <v>0</v>
      </c>
    </row>
    <row r="51" spans="1:6" ht="15.75">
      <c r="A51" s="27" t="s">
        <v>103</v>
      </c>
      <c r="B51" s="28" t="s">
        <v>83</v>
      </c>
      <c r="C51" s="27" t="s">
        <v>77</v>
      </c>
      <c r="D51" s="34">
        <f>D52+D53</f>
        <v>209468.561652166</v>
      </c>
      <c r="E51" s="34">
        <f>E52+E53</f>
        <v>311186.2305861587</v>
      </c>
      <c r="F51" s="34">
        <f>F52+F53</f>
        <v>322078.784734103</v>
      </c>
    </row>
    <row r="52" spans="1:6" ht="15.75">
      <c r="A52" s="27"/>
      <c r="B52" s="28" t="s">
        <v>80</v>
      </c>
      <c r="C52" s="27" t="s">
        <v>77</v>
      </c>
      <c r="D52" s="34">
        <v>68722.447</v>
      </c>
      <c r="E52" s="34">
        <v>162961.227552867</v>
      </c>
      <c r="F52" s="34">
        <v>168665.413087656</v>
      </c>
    </row>
    <row r="53" spans="1:6" ht="15.75">
      <c r="A53" s="27"/>
      <c r="B53" s="28" t="s">
        <v>81</v>
      </c>
      <c r="C53" s="27" t="s">
        <v>77</v>
      </c>
      <c r="D53" s="34">
        <v>140746.11465216603</v>
      </c>
      <c r="E53" s="34">
        <v>148225.00303329172</v>
      </c>
      <c r="F53" s="34">
        <v>153413.371646447</v>
      </c>
    </row>
    <row r="54" spans="1:6" ht="15.75">
      <c r="A54" s="27" t="s">
        <v>104</v>
      </c>
      <c r="B54" s="28" t="s">
        <v>105</v>
      </c>
      <c r="C54" s="27" t="s">
        <v>77</v>
      </c>
      <c r="D54" s="35">
        <f>D55+D58</f>
        <v>164140.943</v>
      </c>
      <c r="E54" s="35">
        <f>E55+E58</f>
        <v>30008.887557570903</v>
      </c>
      <c r="F54" s="35">
        <f>F55+F58</f>
        <v>31059.2985350255</v>
      </c>
    </row>
    <row r="55" spans="1:6" ht="15.75">
      <c r="A55" s="27" t="s">
        <v>106</v>
      </c>
      <c r="B55" s="28" t="s">
        <v>79</v>
      </c>
      <c r="C55" s="27" t="s">
        <v>77</v>
      </c>
      <c r="D55" s="34">
        <f>D56+D57</f>
        <v>0</v>
      </c>
      <c r="E55" s="34">
        <f>E56+E57</f>
        <v>0</v>
      </c>
      <c r="F55" s="34">
        <f>F56+F57</f>
        <v>0</v>
      </c>
    </row>
    <row r="56" spans="1:6" ht="15.75">
      <c r="A56" s="27"/>
      <c r="B56" s="28" t="s">
        <v>80</v>
      </c>
      <c r="C56" s="27" t="s">
        <v>77</v>
      </c>
      <c r="D56" s="34">
        <v>0</v>
      </c>
      <c r="E56" s="34">
        <v>0</v>
      </c>
      <c r="F56" s="34">
        <v>0</v>
      </c>
    </row>
    <row r="57" spans="1:6" ht="15.75">
      <c r="A57" s="27"/>
      <c r="B57" s="28" t="s">
        <v>81</v>
      </c>
      <c r="C57" s="27" t="s">
        <v>77</v>
      </c>
      <c r="D57" s="34">
        <v>0</v>
      </c>
      <c r="E57" s="34">
        <v>0</v>
      </c>
      <c r="F57" s="34">
        <v>0</v>
      </c>
    </row>
    <row r="58" spans="1:6" ht="15.75">
      <c r="A58" s="27" t="s">
        <v>107</v>
      </c>
      <c r="B58" s="28" t="s">
        <v>83</v>
      </c>
      <c r="C58" s="27" t="s">
        <v>77</v>
      </c>
      <c r="D58" s="34">
        <f>D59+D60</f>
        <v>164140.943</v>
      </c>
      <c r="E58" s="34">
        <f>E59+E60</f>
        <v>30008.887557570903</v>
      </c>
      <c r="F58" s="34">
        <f>F59+F60</f>
        <v>31059.2985350255</v>
      </c>
    </row>
    <row r="59" spans="1:6" ht="15.75">
      <c r="A59" s="27"/>
      <c r="B59" s="28" t="s">
        <v>80</v>
      </c>
      <c r="C59" s="27" t="s">
        <v>77</v>
      </c>
      <c r="D59" s="34">
        <v>70137.13</v>
      </c>
      <c r="E59" s="34">
        <v>14616.1411633766</v>
      </c>
      <c r="F59" s="34">
        <v>15127.7547677324</v>
      </c>
    </row>
    <row r="60" spans="1:6" ht="15.75">
      <c r="A60" s="27"/>
      <c r="B60" s="28" t="s">
        <v>81</v>
      </c>
      <c r="C60" s="27" t="s">
        <v>77</v>
      </c>
      <c r="D60" s="34">
        <v>94003.813</v>
      </c>
      <c r="E60" s="34">
        <v>15392.7463941943</v>
      </c>
      <c r="F60" s="34">
        <v>15931.5437672931</v>
      </c>
    </row>
    <row r="61" spans="1:6" ht="47.25">
      <c r="A61" s="27" t="s">
        <v>3</v>
      </c>
      <c r="B61" s="28" t="s">
        <v>108</v>
      </c>
      <c r="C61" s="27" t="s">
        <v>77</v>
      </c>
      <c r="D61" s="33">
        <f>D62+D65+D68+D71</f>
        <v>1118128.84</v>
      </c>
      <c r="E61" s="33">
        <f>E62+E65+E68+E71</f>
        <v>1497866.9000000001</v>
      </c>
      <c r="F61" s="33">
        <f>F62+F65+F68+F71</f>
        <v>1502866.9</v>
      </c>
    </row>
    <row r="62" spans="1:6" ht="15.75">
      <c r="A62" s="27"/>
      <c r="B62" s="28" t="s">
        <v>18</v>
      </c>
      <c r="C62" s="27" t="s">
        <v>77</v>
      </c>
      <c r="D62" s="34">
        <f>D63+D64</f>
        <v>364289.57800000004</v>
      </c>
      <c r="E62" s="34">
        <f>E63+E64</f>
        <v>478364.846</v>
      </c>
      <c r="F62" s="34">
        <f>F63+F64</f>
        <v>498616.29182639706</v>
      </c>
    </row>
    <row r="63" spans="1:6" ht="15.75">
      <c r="A63" s="27"/>
      <c r="B63" s="28" t="s">
        <v>80</v>
      </c>
      <c r="C63" s="27" t="s">
        <v>77</v>
      </c>
      <c r="D63" s="34">
        <f>110445.213+192.62</f>
        <v>110637.833</v>
      </c>
      <c r="E63" s="34">
        <v>238622.498</v>
      </c>
      <c r="F63" s="34">
        <v>254349.9890507741</v>
      </c>
    </row>
    <row r="64" spans="1:6" ht="15.75">
      <c r="A64" s="27"/>
      <c r="B64" s="28" t="s">
        <v>81</v>
      </c>
      <c r="C64" s="27" t="s">
        <v>77</v>
      </c>
      <c r="D64" s="34">
        <f>253231.2+420.545</f>
        <v>253651.74500000002</v>
      </c>
      <c r="E64" s="34">
        <v>239742.348</v>
      </c>
      <c r="F64" s="34">
        <v>244266.30277562293</v>
      </c>
    </row>
    <row r="65" spans="1:6" ht="15.75">
      <c r="A65" s="27"/>
      <c r="B65" s="28" t="s">
        <v>19</v>
      </c>
      <c r="C65" s="27" t="s">
        <v>77</v>
      </c>
      <c r="D65" s="34">
        <f>D66+D67</f>
        <v>291213.73199999996</v>
      </c>
      <c r="E65" s="34">
        <f>E66+E67</f>
        <v>379163.16000000003</v>
      </c>
      <c r="F65" s="34">
        <f>F66+F67</f>
        <v>393458.5072338307</v>
      </c>
    </row>
    <row r="66" spans="1:6" ht="15.75">
      <c r="A66" s="27"/>
      <c r="B66" s="28" t="s">
        <v>80</v>
      </c>
      <c r="C66" s="27" t="s">
        <v>77</v>
      </c>
      <c r="D66" s="34">
        <v>84977.73199999999</v>
      </c>
      <c r="E66" s="34">
        <v>189137.77</v>
      </c>
      <c r="F66" s="34">
        <v>194523.6792219847</v>
      </c>
    </row>
    <row r="67" spans="1:6" ht="15.75">
      <c r="A67" s="27"/>
      <c r="B67" s="28" t="s">
        <v>81</v>
      </c>
      <c r="C67" s="27" t="s">
        <v>77</v>
      </c>
      <c r="D67" s="34">
        <v>206236</v>
      </c>
      <c r="E67" s="34">
        <v>190025.39</v>
      </c>
      <c r="F67" s="34">
        <v>198934.828011846</v>
      </c>
    </row>
    <row r="68" spans="1:6" ht="15.75">
      <c r="A68" s="27"/>
      <c r="B68" s="28" t="s">
        <v>20</v>
      </c>
      <c r="C68" s="27" t="s">
        <v>77</v>
      </c>
      <c r="D68" s="34">
        <f>D69+D70</f>
        <v>320446.64</v>
      </c>
      <c r="E68" s="34">
        <f>E69+E70</f>
        <v>447656.696</v>
      </c>
      <c r="F68" s="34">
        <f>F69+F70</f>
        <v>426254.09547554475</v>
      </c>
    </row>
    <row r="69" spans="1:6" ht="15.75">
      <c r="A69" s="27"/>
      <c r="B69" s="28" t="s">
        <v>80</v>
      </c>
      <c r="C69" s="27" t="s">
        <v>77</v>
      </c>
      <c r="D69" s="34">
        <v>101104.73999999999</v>
      </c>
      <c r="E69" s="34">
        <v>223304.367</v>
      </c>
      <c r="F69" s="34">
        <v>214677.34286062044</v>
      </c>
    </row>
    <row r="70" spans="1:6" ht="15.75">
      <c r="A70" s="27"/>
      <c r="B70" s="28" t="s">
        <v>81</v>
      </c>
      <c r="C70" s="27" t="s">
        <v>77</v>
      </c>
      <c r="D70" s="34">
        <v>219341.90000000002</v>
      </c>
      <c r="E70" s="34">
        <v>224352.329</v>
      </c>
      <c r="F70" s="34">
        <v>211576.7526149243</v>
      </c>
    </row>
    <row r="71" spans="1:6" ht="15.75">
      <c r="A71" s="27"/>
      <c r="B71" s="28" t="s">
        <v>21</v>
      </c>
      <c r="C71" s="27" t="s">
        <v>77</v>
      </c>
      <c r="D71" s="34">
        <f>D72+D73</f>
        <v>142178.89</v>
      </c>
      <c r="E71" s="34">
        <f>E72+E73</f>
        <v>192682.198</v>
      </c>
      <c r="F71" s="34">
        <f>F72+F73</f>
        <v>184538.0054642274</v>
      </c>
    </row>
    <row r="72" spans="1:6" ht="15.75">
      <c r="A72" s="27"/>
      <c r="B72" s="28" t="s">
        <v>80</v>
      </c>
      <c r="C72" s="27" t="s">
        <v>77</v>
      </c>
      <c r="D72" s="34">
        <v>40676.69</v>
      </c>
      <c r="E72" s="34">
        <v>96115.565</v>
      </c>
      <c r="F72" s="34">
        <v>86629.18886662078</v>
      </c>
    </row>
    <row r="73" spans="1:6" ht="15.75">
      <c r="A73" s="27"/>
      <c r="B73" s="28" t="s">
        <v>81</v>
      </c>
      <c r="C73" s="27" t="s">
        <v>77</v>
      </c>
      <c r="D73" s="34">
        <v>101502.2</v>
      </c>
      <c r="E73" s="34">
        <v>96566.633</v>
      </c>
      <c r="F73" s="34">
        <v>97908.81659760661</v>
      </c>
    </row>
    <row r="74" spans="1:6" ht="47.25">
      <c r="A74" s="27" t="s">
        <v>109</v>
      </c>
      <c r="B74" s="28" t="s">
        <v>110</v>
      </c>
      <c r="C74" s="27" t="s">
        <v>77</v>
      </c>
      <c r="D74" s="33">
        <f>D75+D76</f>
        <v>498392.89599999995</v>
      </c>
      <c r="E74" s="33">
        <f>E75+E76</f>
        <v>664095.6000000001</v>
      </c>
      <c r="F74" s="33">
        <f>F75+F76</f>
        <v>669595.6000000001</v>
      </c>
    </row>
    <row r="75" spans="1:6" ht="15.75">
      <c r="A75" s="27"/>
      <c r="B75" s="28" t="s">
        <v>111</v>
      </c>
      <c r="C75" s="27" t="s">
        <v>77</v>
      </c>
      <c r="D75" s="34">
        <v>122307.36799999999</v>
      </c>
      <c r="E75" s="34">
        <v>324476.9</v>
      </c>
      <c r="F75" s="34">
        <v>327476.9</v>
      </c>
    </row>
    <row r="76" spans="1:6" ht="15.75">
      <c r="A76" s="27"/>
      <c r="B76" s="28" t="s">
        <v>112</v>
      </c>
      <c r="C76" s="27" t="s">
        <v>77</v>
      </c>
      <c r="D76" s="34">
        <v>376085.528</v>
      </c>
      <c r="E76" s="34">
        <v>339618.7</v>
      </c>
      <c r="F76" s="34">
        <v>342118.7</v>
      </c>
    </row>
    <row r="77" spans="1:6" ht="15.75" customHeight="1">
      <c r="A77" s="41" t="s">
        <v>4</v>
      </c>
      <c r="B77" s="42" t="s">
        <v>113</v>
      </c>
      <c r="C77" s="41"/>
      <c r="D77" s="43">
        <f>D79+D80+D85</f>
        <v>455.087</v>
      </c>
      <c r="E77" s="43">
        <f>E79+E80+E85</f>
        <v>458.708</v>
      </c>
      <c r="F77" s="43">
        <f>F79+F80+F85</f>
        <v>455.087</v>
      </c>
    </row>
    <row r="78" spans="1:6" ht="15.75">
      <c r="A78" s="41"/>
      <c r="B78" s="42" t="s">
        <v>75</v>
      </c>
      <c r="C78" s="41"/>
      <c r="D78" s="37"/>
      <c r="E78" s="37"/>
      <c r="F78" s="38"/>
    </row>
    <row r="79" spans="1:6" ht="31.5">
      <c r="A79" s="41" t="s">
        <v>114</v>
      </c>
      <c r="B79" s="42" t="s">
        <v>115</v>
      </c>
      <c r="C79" s="41" t="s">
        <v>116</v>
      </c>
      <c r="D79" s="39">
        <v>442.896</v>
      </c>
      <c r="E79" s="39">
        <v>446.519</v>
      </c>
      <c r="F79" s="40">
        <v>442.896</v>
      </c>
    </row>
    <row r="80" spans="1:6" ht="47.25">
      <c r="A80" s="41" t="s">
        <v>117</v>
      </c>
      <c r="B80" s="42" t="s">
        <v>118</v>
      </c>
      <c r="C80" s="41" t="s">
        <v>116</v>
      </c>
      <c r="D80" s="39">
        <f>D81+D82+D83+D84</f>
        <v>12.177999999999999</v>
      </c>
      <c r="E80" s="39">
        <f>E81+E82+E83+E84</f>
        <v>12.176999999999998</v>
      </c>
      <c r="F80" s="39">
        <f>F81+F82+F83+F84</f>
        <v>12.177999999999999</v>
      </c>
    </row>
    <row r="81" spans="1:6" ht="15.75">
      <c r="A81" s="41"/>
      <c r="B81" s="42" t="s">
        <v>18</v>
      </c>
      <c r="C81" s="41" t="s">
        <v>116</v>
      </c>
      <c r="D81" s="39">
        <v>10.065</v>
      </c>
      <c r="E81" s="39">
        <v>10.064</v>
      </c>
      <c r="F81" s="40">
        <v>10.065</v>
      </c>
    </row>
    <row r="82" spans="1:6" ht="15.75">
      <c r="A82" s="41"/>
      <c r="B82" s="42" t="s">
        <v>19</v>
      </c>
      <c r="C82" s="41" t="s">
        <v>116</v>
      </c>
      <c r="D82" s="39">
        <v>2.008000000000001</v>
      </c>
      <c r="E82" s="39">
        <v>2.007999999999999</v>
      </c>
      <c r="F82" s="40">
        <v>2.008000000000001</v>
      </c>
    </row>
    <row r="83" spans="1:6" ht="15.75">
      <c r="A83" s="41"/>
      <c r="B83" s="42" t="s">
        <v>20</v>
      </c>
      <c r="C83" s="41" t="s">
        <v>116</v>
      </c>
      <c r="D83" s="39">
        <v>0.097</v>
      </c>
      <c r="E83" s="39">
        <v>0.097</v>
      </c>
      <c r="F83" s="40">
        <v>0.097</v>
      </c>
    </row>
    <row r="84" spans="1:6" ht="15.75">
      <c r="A84" s="41"/>
      <c r="B84" s="42" t="s">
        <v>21</v>
      </c>
      <c r="C84" s="41" t="s">
        <v>116</v>
      </c>
      <c r="D84" s="39">
        <v>0.008</v>
      </c>
      <c r="E84" s="39">
        <v>0.008</v>
      </c>
      <c r="F84" s="40">
        <v>0.008</v>
      </c>
    </row>
    <row r="85" spans="1:6" ht="47.25">
      <c r="A85" s="41" t="s">
        <v>119</v>
      </c>
      <c r="B85" s="42" t="s">
        <v>120</v>
      </c>
      <c r="C85" s="41" t="s">
        <v>116</v>
      </c>
      <c r="D85" s="39">
        <v>0.013</v>
      </c>
      <c r="E85" s="39">
        <v>0.012</v>
      </c>
      <c r="F85" s="40">
        <v>0.013</v>
      </c>
    </row>
    <row r="86" spans="1:6" ht="15.75">
      <c r="A86" s="41" t="s">
        <v>6</v>
      </c>
      <c r="B86" s="42" t="s">
        <v>121</v>
      </c>
      <c r="C86" s="41"/>
      <c r="D86" s="45">
        <f>D88+D89</f>
        <v>481454</v>
      </c>
      <c r="E86" s="45">
        <f>E88+E89</f>
        <v>485078</v>
      </c>
      <c r="F86" s="45">
        <f>F88+F89</f>
        <v>481454</v>
      </c>
    </row>
    <row r="87" spans="1:6" ht="15.75">
      <c r="A87" s="41"/>
      <c r="B87" s="42" t="s">
        <v>75</v>
      </c>
      <c r="C87" s="41"/>
      <c r="D87" s="37"/>
      <c r="E87" s="37"/>
      <c r="F87" s="37"/>
    </row>
    <row r="88" spans="1:6" ht="31.5">
      <c r="A88" s="41" t="s">
        <v>7</v>
      </c>
      <c r="B88" s="42" t="s">
        <v>122</v>
      </c>
      <c r="C88" s="41" t="s">
        <v>123</v>
      </c>
      <c r="D88" s="44">
        <v>442896</v>
      </c>
      <c r="E88" s="44">
        <v>446519</v>
      </c>
      <c r="F88" s="44">
        <v>442896</v>
      </c>
    </row>
    <row r="89" spans="1:6" ht="47.25">
      <c r="A89" s="41" t="s">
        <v>8</v>
      </c>
      <c r="B89" s="42" t="s">
        <v>124</v>
      </c>
      <c r="C89" s="41" t="s">
        <v>123</v>
      </c>
      <c r="D89" s="44">
        <f>D90+D91+D92+D93</f>
        <v>38558</v>
      </c>
      <c r="E89" s="44">
        <f>E90+E91+E92+E93</f>
        <v>38559</v>
      </c>
      <c r="F89" s="44">
        <f>F90+F91+F92+F93</f>
        <v>38558</v>
      </c>
    </row>
    <row r="90" spans="1:6" ht="15.75">
      <c r="A90" s="41"/>
      <c r="B90" s="42" t="s">
        <v>18</v>
      </c>
      <c r="C90" s="41" t="s">
        <v>123</v>
      </c>
      <c r="D90" s="44">
        <v>35229</v>
      </c>
      <c r="E90" s="44">
        <v>35231</v>
      </c>
      <c r="F90" s="44">
        <v>35229</v>
      </c>
    </row>
    <row r="91" spans="1:6" ht="15.75">
      <c r="A91" s="41"/>
      <c r="B91" s="42" t="s">
        <v>19</v>
      </c>
      <c r="C91" s="41" t="s">
        <v>123</v>
      </c>
      <c r="D91" s="44">
        <v>3024</v>
      </c>
      <c r="E91" s="44">
        <v>3023</v>
      </c>
      <c r="F91" s="44">
        <v>3024</v>
      </c>
    </row>
    <row r="92" spans="1:6" ht="15.75">
      <c r="A92" s="41"/>
      <c r="B92" s="42" t="s">
        <v>20</v>
      </c>
      <c r="C92" s="41" t="s">
        <v>123</v>
      </c>
      <c r="D92" s="44">
        <v>253</v>
      </c>
      <c r="E92" s="44">
        <v>253</v>
      </c>
      <c r="F92" s="44">
        <v>253</v>
      </c>
    </row>
    <row r="93" spans="1:6" ht="15.75">
      <c r="A93" s="41"/>
      <c r="B93" s="42" t="s">
        <v>21</v>
      </c>
      <c r="C93" s="41" t="s">
        <v>123</v>
      </c>
      <c r="D93" s="44">
        <v>52</v>
      </c>
      <c r="E93" s="44">
        <v>52</v>
      </c>
      <c r="F93" s="44">
        <v>52</v>
      </c>
    </row>
    <row r="94" spans="1:7" ht="15.75">
      <c r="A94" s="27" t="s">
        <v>10</v>
      </c>
      <c r="B94" s="28" t="s">
        <v>125</v>
      </c>
      <c r="C94" s="27" t="s">
        <v>123</v>
      </c>
      <c r="D94" s="36">
        <f>D86</f>
        <v>481454</v>
      </c>
      <c r="E94" s="36">
        <f>E86</f>
        <v>485078</v>
      </c>
      <c r="F94" s="36">
        <f>F86</f>
        <v>481454</v>
      </c>
      <c r="G94" s="20"/>
    </row>
    <row r="95" spans="1:6" ht="31.5">
      <c r="A95" s="27" t="s">
        <v>126</v>
      </c>
      <c r="B95" s="28" t="s">
        <v>127</v>
      </c>
      <c r="C95" s="27" t="s">
        <v>128</v>
      </c>
      <c r="D95" s="46">
        <f>(351017558+110087691.183)/1000</f>
        <v>461105.24918299995</v>
      </c>
      <c r="E95" s="46">
        <v>790296.499794497</v>
      </c>
      <c r="F95" s="46">
        <v>1235622.25492757</v>
      </c>
    </row>
    <row r="96" spans="1:6" ht="31.5">
      <c r="A96" s="27" t="s">
        <v>129</v>
      </c>
      <c r="B96" s="28" t="s">
        <v>130</v>
      </c>
      <c r="C96" s="27"/>
      <c r="D96" s="47"/>
      <c r="E96" s="48"/>
      <c r="F96" s="49"/>
    </row>
    <row r="97" spans="1:6" ht="15.75">
      <c r="A97" s="27" t="s">
        <v>131</v>
      </c>
      <c r="B97" s="28" t="s">
        <v>132</v>
      </c>
      <c r="C97" s="27" t="s">
        <v>133</v>
      </c>
      <c r="D97" s="50">
        <v>532.71</v>
      </c>
      <c r="E97" s="50">
        <v>533</v>
      </c>
      <c r="F97" s="51">
        <v>619.53943941461</v>
      </c>
    </row>
    <row r="98" spans="1:6" ht="47.25">
      <c r="A98" s="27" t="s">
        <v>134</v>
      </c>
      <c r="B98" s="28" t="s">
        <v>135</v>
      </c>
      <c r="C98" s="27" t="s">
        <v>136</v>
      </c>
      <c r="D98" s="46">
        <v>41886.456335425355</v>
      </c>
      <c r="E98" s="46">
        <v>38286.94759138472</v>
      </c>
      <c r="F98" s="46">
        <v>48415.89471998751</v>
      </c>
    </row>
    <row r="99" spans="1:6" ht="94.5">
      <c r="A99" s="27" t="s">
        <v>137</v>
      </c>
      <c r="B99" s="28" t="s">
        <v>138</v>
      </c>
      <c r="C99" s="27"/>
      <c r="D99" s="30" t="s">
        <v>155</v>
      </c>
      <c r="E99" s="39" t="s">
        <v>156</v>
      </c>
      <c r="F99" s="39" t="s">
        <v>156</v>
      </c>
    </row>
    <row r="100" spans="1:6" ht="31.5">
      <c r="A100" s="27" t="s">
        <v>139</v>
      </c>
      <c r="B100" s="28" t="s">
        <v>140</v>
      </c>
      <c r="C100" s="27" t="s">
        <v>128</v>
      </c>
      <c r="D100" s="46">
        <f>0+45272.22015</f>
        <v>45272.22015</v>
      </c>
      <c r="E100" s="46">
        <v>0</v>
      </c>
      <c r="F100" s="46">
        <v>168357.983</v>
      </c>
    </row>
    <row r="101" spans="1:6" ht="31.5">
      <c r="A101" s="27" t="s">
        <v>141</v>
      </c>
      <c r="B101" s="28" t="s">
        <v>142</v>
      </c>
      <c r="C101" s="27" t="s">
        <v>128</v>
      </c>
      <c r="D101" s="46">
        <f>15529.67569+0</f>
        <v>15529.67569</v>
      </c>
      <c r="E101" s="46">
        <v>110038.7</v>
      </c>
      <c r="F101" s="46">
        <v>173168.211</v>
      </c>
    </row>
    <row r="102" spans="1:6" ht="31.5">
      <c r="A102" s="27" t="s">
        <v>143</v>
      </c>
      <c r="B102" s="28" t="s">
        <v>144</v>
      </c>
      <c r="C102" s="27" t="s">
        <v>128</v>
      </c>
      <c r="D102" s="62">
        <f>10591.71264+2430.8964</f>
        <v>13022.60904</v>
      </c>
      <c r="E102" s="52">
        <v>75943.625</v>
      </c>
      <c r="F102" s="52">
        <v>17862.3511834975</v>
      </c>
    </row>
    <row r="103" spans="1:6" ht="31.5">
      <c r="A103" s="53" t="s">
        <v>145</v>
      </c>
      <c r="B103" s="54" t="s">
        <v>146</v>
      </c>
      <c r="C103" s="55" t="s">
        <v>128</v>
      </c>
      <c r="D103" s="58" t="s">
        <v>158</v>
      </c>
      <c r="E103" s="56" t="s">
        <v>152</v>
      </c>
      <c r="F103" s="56" t="s">
        <v>152</v>
      </c>
    </row>
    <row r="104" spans="1:6" ht="31.5">
      <c r="A104" s="27" t="s">
        <v>147</v>
      </c>
      <c r="B104" s="28" t="s">
        <v>148</v>
      </c>
      <c r="C104" s="27" t="s">
        <v>5</v>
      </c>
      <c r="D104" s="29">
        <f>D102/D95</f>
        <v>0.02824216176908384</v>
      </c>
      <c r="E104" s="29">
        <f>E102/E95</f>
        <v>0.09609510483691605</v>
      </c>
      <c r="F104" s="29">
        <f>F102/F95</f>
        <v>0.014456158516297167</v>
      </c>
    </row>
    <row r="105" spans="1:6" ht="157.5">
      <c r="A105" s="57" t="s">
        <v>149</v>
      </c>
      <c r="B105" s="60" t="s">
        <v>150</v>
      </c>
      <c r="C105" s="27"/>
      <c r="D105" s="59" t="s">
        <v>151</v>
      </c>
      <c r="E105" s="59" t="s">
        <v>151</v>
      </c>
      <c r="F105" s="59" t="s">
        <v>151</v>
      </c>
    </row>
    <row r="107" spans="1:2" ht="15.75">
      <c r="A107" s="82" t="s">
        <v>184</v>
      </c>
      <c r="B107" s="1" t="s">
        <v>183</v>
      </c>
    </row>
    <row r="109" spans="1:6" ht="63" customHeight="1">
      <c r="A109" s="61" t="s">
        <v>152</v>
      </c>
      <c r="B109" s="77" t="s">
        <v>153</v>
      </c>
      <c r="C109" s="77"/>
      <c r="D109" s="77"/>
      <c r="E109" s="77"/>
      <c r="F109" s="77"/>
    </row>
    <row r="110" spans="1:6" ht="63" customHeight="1">
      <c r="A110" s="61" t="s">
        <v>154</v>
      </c>
      <c r="B110" s="77" t="s">
        <v>157</v>
      </c>
      <c r="C110" s="77"/>
      <c r="D110" s="77"/>
      <c r="E110" s="77"/>
      <c r="F110" s="77"/>
    </row>
  </sheetData>
  <sheetProtection/>
  <mergeCells count="3">
    <mergeCell ref="A5:F5"/>
    <mergeCell ref="B109:F109"/>
    <mergeCell ref="B110:F110"/>
  </mergeCells>
  <printOptions/>
  <pageMargins left="0.7" right="0.7" top="0.75" bottom="0.75" header="0.3" footer="0.3"/>
  <pageSetup horizontalDpi="600" verticalDpi="600" orientation="portrait" paperSize="9" scale="51" r:id="rId1"/>
</worksheet>
</file>

<file path=xl/worksheets/sheet4.xml><?xml version="1.0" encoding="utf-8"?>
<worksheet xmlns="http://schemas.openxmlformats.org/spreadsheetml/2006/main" xmlns:r="http://schemas.openxmlformats.org/officeDocument/2006/relationships">
  <dimension ref="A1:I46"/>
  <sheetViews>
    <sheetView view="pageBreakPreview" zoomScaleSheetLayoutView="100" zoomScalePageLayoutView="0" workbookViewId="0" topLeftCell="A1">
      <selection activeCell="M20" sqref="M20"/>
    </sheetView>
  </sheetViews>
  <sheetFormatPr defaultColWidth="9.00390625" defaultRowHeight="12.75"/>
  <cols>
    <col min="1" max="1" width="7.75390625" style="1" customWidth="1"/>
    <col min="2" max="2" width="45.00390625" style="1" customWidth="1"/>
    <col min="3" max="3" width="17.00390625" style="1" customWidth="1"/>
    <col min="4" max="4" width="13.625" style="1" customWidth="1"/>
    <col min="5" max="5" width="11.375" style="1" customWidth="1"/>
    <col min="6" max="7" width="9.75390625" style="1" customWidth="1"/>
    <col min="8" max="8" width="13.125" style="1" customWidth="1"/>
    <col min="9" max="9" width="12.125" style="1" customWidth="1"/>
    <col min="10" max="16384" width="9.125" style="1" customWidth="1"/>
  </cols>
  <sheetData>
    <row r="1" spans="7:9" ht="54" customHeight="1">
      <c r="G1" s="78" t="s">
        <v>181</v>
      </c>
      <c r="H1" s="78"/>
      <c r="I1" s="78"/>
    </row>
    <row r="5" spans="1:9" ht="16.5">
      <c r="A5" s="75" t="s">
        <v>23</v>
      </c>
      <c r="B5" s="75"/>
      <c r="C5" s="75"/>
      <c r="D5" s="75"/>
      <c r="E5" s="75"/>
      <c r="F5" s="75"/>
      <c r="G5" s="75"/>
      <c r="H5" s="75"/>
      <c r="I5" s="75"/>
    </row>
    <row r="8" spans="1:9" s="6" customFormat="1" ht="60.75" customHeight="1">
      <c r="A8" s="79" t="s">
        <v>16</v>
      </c>
      <c r="B8" s="80" t="s">
        <v>0</v>
      </c>
      <c r="C8" s="80" t="s">
        <v>24</v>
      </c>
      <c r="D8" s="80" t="s">
        <v>17</v>
      </c>
      <c r="E8" s="80"/>
      <c r="F8" s="80" t="s">
        <v>62</v>
      </c>
      <c r="G8" s="80"/>
      <c r="H8" s="80" t="s">
        <v>186</v>
      </c>
      <c r="I8" s="81"/>
    </row>
    <row r="9" spans="1:9" s="7" customFormat="1" ht="30" customHeight="1">
      <c r="A9" s="79"/>
      <c r="B9" s="80"/>
      <c r="C9" s="80"/>
      <c r="D9" s="4" t="s">
        <v>60</v>
      </c>
      <c r="E9" s="4" t="s">
        <v>61</v>
      </c>
      <c r="F9" s="4" t="s">
        <v>60</v>
      </c>
      <c r="G9" s="4" t="s">
        <v>61</v>
      </c>
      <c r="H9" s="4" t="s">
        <v>60</v>
      </c>
      <c r="I9" s="5" t="s">
        <v>61</v>
      </c>
    </row>
    <row r="10" spans="1:9" s="7" customFormat="1" ht="39" customHeight="1" hidden="1">
      <c r="A10" s="8" t="s">
        <v>1</v>
      </c>
      <c r="B10" s="9" t="s">
        <v>25</v>
      </c>
      <c r="C10" s="8"/>
      <c r="D10" s="10"/>
      <c r="E10" s="10"/>
      <c r="F10" s="10"/>
      <c r="G10" s="10"/>
      <c r="H10" s="10"/>
      <c r="I10" s="10"/>
    </row>
    <row r="11" spans="1:9" s="7" customFormat="1" ht="39" customHeight="1" hidden="1">
      <c r="A11" s="8" t="s">
        <v>2</v>
      </c>
      <c r="B11" s="9" t="s">
        <v>63</v>
      </c>
      <c r="C11" s="8"/>
      <c r="D11" s="10"/>
      <c r="E11" s="10"/>
      <c r="F11" s="10"/>
      <c r="G11" s="10"/>
      <c r="H11" s="10"/>
      <c r="I11" s="10"/>
    </row>
    <row r="12" spans="1:9" s="7" customFormat="1" ht="173.25" customHeight="1" hidden="1">
      <c r="A12" s="8"/>
      <c r="B12" s="9" t="s">
        <v>64</v>
      </c>
      <c r="C12" s="8" t="s">
        <v>26</v>
      </c>
      <c r="D12" s="10"/>
      <c r="E12" s="10"/>
      <c r="F12" s="10"/>
      <c r="G12" s="10"/>
      <c r="H12" s="10"/>
      <c r="I12" s="10"/>
    </row>
    <row r="13" spans="1:9" s="7" customFormat="1" ht="169.5" customHeight="1" hidden="1">
      <c r="A13" s="8"/>
      <c r="B13" s="9" t="s">
        <v>27</v>
      </c>
      <c r="C13" s="8" t="s">
        <v>28</v>
      </c>
      <c r="D13" s="10"/>
      <c r="E13" s="10"/>
      <c r="F13" s="10"/>
      <c r="G13" s="10"/>
      <c r="H13" s="10"/>
      <c r="I13" s="10"/>
    </row>
    <row r="14" spans="1:9" s="7" customFormat="1" ht="39" customHeight="1" hidden="1">
      <c r="A14" s="8" t="s">
        <v>3</v>
      </c>
      <c r="B14" s="9" t="s">
        <v>65</v>
      </c>
      <c r="C14" s="8"/>
      <c r="D14" s="10"/>
      <c r="E14" s="10"/>
      <c r="F14" s="10"/>
      <c r="G14" s="10"/>
      <c r="H14" s="10"/>
      <c r="I14" s="10"/>
    </row>
    <row r="15" spans="1:9" s="7" customFormat="1" ht="25.5" customHeight="1" hidden="1">
      <c r="A15" s="8"/>
      <c r="B15" s="9" t="s">
        <v>66</v>
      </c>
      <c r="C15" s="8"/>
      <c r="D15" s="10"/>
      <c r="E15" s="10"/>
      <c r="F15" s="10"/>
      <c r="G15" s="10"/>
      <c r="H15" s="10"/>
      <c r="I15" s="10"/>
    </row>
    <row r="16" spans="1:9" s="7" customFormat="1" ht="25.5" customHeight="1" hidden="1">
      <c r="A16" s="8"/>
      <c r="B16" s="9" t="s">
        <v>29</v>
      </c>
      <c r="C16" s="8" t="s">
        <v>26</v>
      </c>
      <c r="D16" s="10"/>
      <c r="E16" s="10"/>
      <c r="F16" s="10"/>
      <c r="G16" s="10"/>
      <c r="H16" s="10"/>
      <c r="I16" s="10"/>
    </row>
    <row r="17" spans="1:9" s="7" customFormat="1" ht="38.25" customHeight="1" hidden="1">
      <c r="A17" s="8"/>
      <c r="B17" s="9" t="s">
        <v>30</v>
      </c>
      <c r="C17" s="8" t="s">
        <v>28</v>
      </c>
      <c r="D17" s="10"/>
      <c r="E17" s="10"/>
      <c r="F17" s="10"/>
      <c r="G17" s="10"/>
      <c r="H17" s="10"/>
      <c r="I17" s="10"/>
    </row>
    <row r="18" spans="1:9" s="7" customFormat="1" ht="25.5" customHeight="1" hidden="1">
      <c r="A18" s="8"/>
      <c r="B18" s="9" t="s">
        <v>31</v>
      </c>
      <c r="C18" s="8" t="s">
        <v>28</v>
      </c>
      <c r="D18" s="10"/>
      <c r="E18" s="10"/>
      <c r="F18" s="10"/>
      <c r="G18" s="10"/>
      <c r="H18" s="10"/>
      <c r="I18" s="10"/>
    </row>
    <row r="19" spans="1:9" s="7" customFormat="1" ht="40.5" customHeight="1" hidden="1">
      <c r="A19" s="8" t="s">
        <v>4</v>
      </c>
      <c r="B19" s="9" t="s">
        <v>32</v>
      </c>
      <c r="C19" s="8" t="s">
        <v>28</v>
      </c>
      <c r="D19" s="10"/>
      <c r="E19" s="10"/>
      <c r="F19" s="10"/>
      <c r="G19" s="10"/>
      <c r="H19" s="10"/>
      <c r="I19" s="10"/>
    </row>
    <row r="20" spans="1:9" s="7" customFormat="1" ht="25.5" customHeight="1">
      <c r="A20" s="21" t="s">
        <v>6</v>
      </c>
      <c r="B20" s="22" t="s">
        <v>33</v>
      </c>
      <c r="C20" s="21"/>
      <c r="D20" s="23"/>
      <c r="E20" s="23"/>
      <c r="F20" s="23"/>
      <c r="G20" s="23"/>
      <c r="H20" s="23"/>
      <c r="I20" s="23"/>
    </row>
    <row r="21" spans="1:9" s="7" customFormat="1" ht="54" customHeight="1">
      <c r="A21" s="21" t="s">
        <v>7</v>
      </c>
      <c r="B21" s="22" t="s">
        <v>34</v>
      </c>
      <c r="C21" s="21" t="s">
        <v>28</v>
      </c>
      <c r="D21" s="24">
        <v>209.88</v>
      </c>
      <c r="E21" s="24">
        <v>115.05</v>
      </c>
      <c r="F21" s="24">
        <v>115.05</v>
      </c>
      <c r="G21" s="24">
        <v>121.5</v>
      </c>
      <c r="H21" s="25">
        <v>121.5</v>
      </c>
      <c r="I21" s="25">
        <v>1252.39467368472</v>
      </c>
    </row>
    <row r="22" spans="1:9" s="7" customFormat="1" ht="66.75" customHeight="1">
      <c r="A22" s="21" t="s">
        <v>8</v>
      </c>
      <c r="B22" s="22" t="s">
        <v>35</v>
      </c>
      <c r="C22" s="21" t="s">
        <v>28</v>
      </c>
      <c r="D22" s="24">
        <v>547.78</v>
      </c>
      <c r="E22" s="24">
        <v>643.6</v>
      </c>
      <c r="F22" s="25">
        <v>643.6</v>
      </c>
      <c r="G22" s="24">
        <v>565.67</v>
      </c>
      <c r="H22" s="24">
        <v>565.67</v>
      </c>
      <c r="I22" s="24">
        <v>670.2</v>
      </c>
    </row>
    <row r="23" spans="1:9" s="7" customFormat="1" ht="27" customHeight="1">
      <c r="A23" s="21" t="s">
        <v>9</v>
      </c>
      <c r="B23" s="22" t="s">
        <v>36</v>
      </c>
      <c r="C23" s="21" t="s">
        <v>5</v>
      </c>
      <c r="D23" s="26"/>
      <c r="E23" s="26"/>
      <c r="F23" s="24"/>
      <c r="G23" s="24"/>
      <c r="H23" s="24"/>
      <c r="I23" s="24"/>
    </row>
    <row r="24" spans="1:9" s="7" customFormat="1" ht="27" customHeight="1">
      <c r="A24" s="21"/>
      <c r="B24" s="22" t="s">
        <v>18</v>
      </c>
      <c r="C24" s="21" t="s">
        <v>5</v>
      </c>
      <c r="D24" s="25">
        <f>15.97</f>
        <v>15.97</v>
      </c>
      <c r="E24" s="25">
        <f>15.51</f>
        <v>15.51</v>
      </c>
      <c r="F24" s="25">
        <f>15.51</f>
        <v>15.51</v>
      </c>
      <c r="G24" s="25">
        <f>15.82</f>
        <v>15.82</v>
      </c>
      <c r="H24" s="25">
        <f>15.82</f>
        <v>15.82</v>
      </c>
      <c r="I24" s="25">
        <f>15.82</f>
        <v>15.82</v>
      </c>
    </row>
    <row r="25" spans="1:9" s="7" customFormat="1" ht="27" customHeight="1">
      <c r="A25" s="21"/>
      <c r="B25" s="22" t="s">
        <v>19</v>
      </c>
      <c r="C25" s="21" t="s">
        <v>5</v>
      </c>
      <c r="D25" s="25">
        <f>14.67</f>
        <v>14.67</v>
      </c>
      <c r="E25" s="25">
        <f>14.25</f>
        <v>14.25</v>
      </c>
      <c r="F25" s="25">
        <f>14.25</f>
        <v>14.25</v>
      </c>
      <c r="G25" s="25">
        <f>14.53</f>
        <v>14.53</v>
      </c>
      <c r="H25" s="25">
        <f>14.53</f>
        <v>14.53</v>
      </c>
      <c r="I25" s="25">
        <f>14.53</f>
        <v>14.53</v>
      </c>
    </row>
    <row r="26" spans="1:9" s="7" customFormat="1" ht="27" customHeight="1">
      <c r="A26" s="21"/>
      <c r="B26" s="22" t="s">
        <v>20</v>
      </c>
      <c r="C26" s="21" t="s">
        <v>5</v>
      </c>
      <c r="D26" s="25">
        <f>9.99</f>
        <v>9.99</v>
      </c>
      <c r="E26" s="25">
        <f>9.7</f>
        <v>9.7</v>
      </c>
      <c r="F26" s="25">
        <f>9.7</f>
        <v>9.7</v>
      </c>
      <c r="G26" s="25">
        <f>9.9</f>
        <v>9.9</v>
      </c>
      <c r="H26" s="25">
        <f>9.9</f>
        <v>9.9</v>
      </c>
      <c r="I26" s="25">
        <f>9.9</f>
        <v>9.9</v>
      </c>
    </row>
    <row r="27" spans="1:9" s="7" customFormat="1" ht="27" customHeight="1">
      <c r="A27" s="21"/>
      <c r="B27" s="22" t="s">
        <v>21</v>
      </c>
      <c r="C27" s="21" t="s">
        <v>5</v>
      </c>
      <c r="D27" s="25">
        <f>5.85</f>
        <v>5.85</v>
      </c>
      <c r="E27" s="25">
        <f>5.68</f>
        <v>5.68</v>
      </c>
      <c r="F27" s="25">
        <f>5.68</f>
        <v>5.68</v>
      </c>
      <c r="G27" s="25">
        <f>5.79</f>
        <v>5.79</v>
      </c>
      <c r="H27" s="25">
        <f>5.79</f>
        <v>5.79</v>
      </c>
      <c r="I27" s="25">
        <f>5.79</f>
        <v>5.79</v>
      </c>
    </row>
    <row r="28" spans="1:9" s="7" customFormat="1" ht="27" customHeight="1" hidden="1">
      <c r="A28" s="8" t="s">
        <v>10</v>
      </c>
      <c r="B28" s="9" t="s">
        <v>37</v>
      </c>
      <c r="C28" s="8" t="s">
        <v>5</v>
      </c>
      <c r="D28" s="10"/>
      <c r="E28" s="10"/>
      <c r="F28" s="10"/>
      <c r="G28" s="10"/>
      <c r="H28" s="10"/>
      <c r="I28" s="10"/>
    </row>
    <row r="29" spans="1:9" s="7" customFormat="1" ht="27" customHeight="1" hidden="1">
      <c r="A29" s="8" t="s">
        <v>11</v>
      </c>
      <c r="B29" s="9" t="s">
        <v>38</v>
      </c>
      <c r="C29" s="8" t="s">
        <v>39</v>
      </c>
      <c r="D29" s="10"/>
      <c r="E29" s="10"/>
      <c r="F29" s="10"/>
      <c r="G29" s="10"/>
      <c r="H29" s="10"/>
      <c r="I29" s="10"/>
    </row>
    <row r="30" spans="1:9" s="7" customFormat="1" ht="27" customHeight="1" hidden="1">
      <c r="A30" s="8"/>
      <c r="B30" s="9" t="s">
        <v>40</v>
      </c>
      <c r="C30" s="8" t="s">
        <v>39</v>
      </c>
      <c r="D30" s="10"/>
      <c r="E30" s="10"/>
      <c r="F30" s="10"/>
      <c r="G30" s="10"/>
      <c r="H30" s="10"/>
      <c r="I30" s="10"/>
    </row>
    <row r="31" spans="1:9" s="7" customFormat="1" ht="27" customHeight="1" hidden="1">
      <c r="A31" s="8" t="s">
        <v>12</v>
      </c>
      <c r="B31" s="9" t="s">
        <v>41</v>
      </c>
      <c r="C31" s="8" t="s">
        <v>26</v>
      </c>
      <c r="D31" s="10"/>
      <c r="E31" s="10"/>
      <c r="F31" s="10"/>
      <c r="G31" s="10"/>
      <c r="H31" s="10"/>
      <c r="I31" s="10"/>
    </row>
    <row r="32" spans="1:9" s="7" customFormat="1" ht="40.5" customHeight="1" hidden="1">
      <c r="A32" s="8" t="s">
        <v>13</v>
      </c>
      <c r="B32" s="9" t="s">
        <v>42</v>
      </c>
      <c r="C32" s="8" t="s">
        <v>43</v>
      </c>
      <c r="D32" s="10"/>
      <c r="E32" s="10"/>
      <c r="F32" s="10"/>
      <c r="G32" s="10"/>
      <c r="H32" s="10"/>
      <c r="I32" s="10"/>
    </row>
    <row r="33" spans="1:9" s="7" customFormat="1" ht="27" customHeight="1" hidden="1">
      <c r="A33" s="8" t="s">
        <v>44</v>
      </c>
      <c r="B33" s="9" t="s">
        <v>45</v>
      </c>
      <c r="C33" s="8" t="s">
        <v>43</v>
      </c>
      <c r="D33" s="10"/>
      <c r="E33" s="10"/>
      <c r="F33" s="10"/>
      <c r="G33" s="10"/>
      <c r="H33" s="10"/>
      <c r="I33" s="10"/>
    </row>
    <row r="34" spans="1:9" s="7" customFormat="1" ht="27" customHeight="1" hidden="1">
      <c r="A34" s="8" t="s">
        <v>46</v>
      </c>
      <c r="B34" s="9" t="s">
        <v>47</v>
      </c>
      <c r="C34" s="8" t="s">
        <v>43</v>
      </c>
      <c r="D34" s="10"/>
      <c r="E34" s="10"/>
      <c r="F34" s="10"/>
      <c r="G34" s="10"/>
      <c r="H34" s="10"/>
      <c r="I34" s="10"/>
    </row>
    <row r="35" spans="1:9" s="7" customFormat="1" ht="27" customHeight="1" hidden="1">
      <c r="A35" s="8"/>
      <c r="B35" s="9" t="s">
        <v>67</v>
      </c>
      <c r="C35" s="8" t="s">
        <v>43</v>
      </c>
      <c r="D35" s="10"/>
      <c r="E35" s="10"/>
      <c r="F35" s="10"/>
      <c r="G35" s="10"/>
      <c r="H35" s="10"/>
      <c r="I35" s="10"/>
    </row>
    <row r="36" spans="1:9" s="7" customFormat="1" ht="27" customHeight="1" hidden="1">
      <c r="A36" s="8"/>
      <c r="B36" s="9" t="s">
        <v>68</v>
      </c>
      <c r="C36" s="8" t="s">
        <v>43</v>
      </c>
      <c r="D36" s="10"/>
      <c r="E36" s="10"/>
      <c r="F36" s="10"/>
      <c r="G36" s="10"/>
      <c r="H36" s="10"/>
      <c r="I36" s="10"/>
    </row>
    <row r="37" spans="1:9" s="7" customFormat="1" ht="27" customHeight="1" hidden="1">
      <c r="A37" s="8"/>
      <c r="B37" s="9" t="s">
        <v>69</v>
      </c>
      <c r="C37" s="8" t="s">
        <v>43</v>
      </c>
      <c r="D37" s="10"/>
      <c r="E37" s="10"/>
      <c r="F37" s="10"/>
      <c r="G37" s="10"/>
      <c r="H37" s="10"/>
      <c r="I37" s="10"/>
    </row>
    <row r="38" spans="1:9" s="7" customFormat="1" ht="27" customHeight="1" hidden="1">
      <c r="A38" s="8"/>
      <c r="B38" s="9" t="s">
        <v>70</v>
      </c>
      <c r="C38" s="8" t="s">
        <v>43</v>
      </c>
      <c r="D38" s="10"/>
      <c r="E38" s="10"/>
      <c r="F38" s="10"/>
      <c r="G38" s="10"/>
      <c r="H38" s="10"/>
      <c r="I38" s="10"/>
    </row>
    <row r="39" spans="1:9" s="7" customFormat="1" ht="27" customHeight="1" hidden="1">
      <c r="A39" s="8" t="s">
        <v>48</v>
      </c>
      <c r="B39" s="9" t="s">
        <v>49</v>
      </c>
      <c r="C39" s="8" t="s">
        <v>43</v>
      </c>
      <c r="D39" s="10"/>
      <c r="E39" s="10"/>
      <c r="F39" s="10"/>
      <c r="G39" s="10"/>
      <c r="H39" s="10"/>
      <c r="I39" s="10"/>
    </row>
    <row r="40" spans="1:9" s="7" customFormat="1" ht="27" customHeight="1" hidden="1">
      <c r="A40" s="8" t="s">
        <v>14</v>
      </c>
      <c r="B40" s="9" t="s">
        <v>50</v>
      </c>
      <c r="C40" s="8"/>
      <c r="D40" s="10"/>
      <c r="E40" s="10"/>
      <c r="F40" s="10"/>
      <c r="G40" s="10"/>
      <c r="H40" s="10"/>
      <c r="I40" s="10"/>
    </row>
    <row r="41" spans="1:9" s="7" customFormat="1" ht="27" customHeight="1" hidden="1">
      <c r="A41" s="8" t="s">
        <v>15</v>
      </c>
      <c r="B41" s="9" t="s">
        <v>51</v>
      </c>
      <c r="C41" s="8" t="s">
        <v>52</v>
      </c>
      <c r="D41" s="10"/>
      <c r="E41" s="10"/>
      <c r="F41" s="10"/>
      <c r="G41" s="10"/>
      <c r="H41" s="10"/>
      <c r="I41" s="10"/>
    </row>
    <row r="42" spans="1:9" s="7" customFormat="1" ht="27" customHeight="1" hidden="1">
      <c r="A42" s="8" t="s">
        <v>53</v>
      </c>
      <c r="B42" s="9" t="s">
        <v>54</v>
      </c>
      <c r="C42" s="8" t="s">
        <v>43</v>
      </c>
      <c r="D42" s="10"/>
      <c r="E42" s="10"/>
      <c r="F42" s="10"/>
      <c r="G42" s="10"/>
      <c r="H42" s="10"/>
      <c r="I42" s="10"/>
    </row>
    <row r="43" spans="1:9" s="7" customFormat="1" ht="27" customHeight="1" hidden="1">
      <c r="A43" s="8" t="s">
        <v>55</v>
      </c>
      <c r="B43" s="9" t="s">
        <v>56</v>
      </c>
      <c r="C43" s="8" t="s">
        <v>57</v>
      </c>
      <c r="D43" s="10"/>
      <c r="E43" s="10"/>
      <c r="F43" s="10"/>
      <c r="G43" s="10"/>
      <c r="H43" s="10"/>
      <c r="I43" s="10"/>
    </row>
    <row r="44" spans="1:9" s="7" customFormat="1" ht="27" customHeight="1" hidden="1">
      <c r="A44" s="8"/>
      <c r="B44" s="9" t="s">
        <v>58</v>
      </c>
      <c r="C44" s="8" t="s">
        <v>57</v>
      </c>
      <c r="D44" s="10"/>
      <c r="E44" s="10"/>
      <c r="F44" s="10"/>
      <c r="G44" s="10"/>
      <c r="H44" s="10"/>
      <c r="I44" s="10"/>
    </row>
    <row r="45" spans="1:9" s="7" customFormat="1" ht="27" customHeight="1" hidden="1">
      <c r="A45" s="11"/>
      <c r="B45" s="12" t="s">
        <v>59</v>
      </c>
      <c r="C45" s="11" t="s">
        <v>57</v>
      </c>
      <c r="D45" s="13"/>
      <c r="E45" s="13"/>
      <c r="F45" s="13"/>
      <c r="G45" s="13"/>
      <c r="H45" s="13"/>
      <c r="I45" s="13"/>
    </row>
    <row r="46" s="3" customFormat="1" ht="17.25" customHeight="1">
      <c r="A46" s="2" t="s">
        <v>22</v>
      </c>
    </row>
  </sheetData>
  <sheetProtection/>
  <mergeCells count="8">
    <mergeCell ref="G1:I1"/>
    <mergeCell ref="A5:I5"/>
    <mergeCell ref="A8:A9"/>
    <mergeCell ref="B8:B9"/>
    <mergeCell ref="C8:C9"/>
    <mergeCell ref="D8:E8"/>
    <mergeCell ref="F8:G8"/>
    <mergeCell ref="H8:I8"/>
  </mergeCells>
  <printOptions/>
  <pageMargins left="0.7874015748031497" right="0.7086614173228347" top="0.7874015748031497" bottom="0.3937007874015748"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Иванов Анатолий Александрович</cp:lastModifiedBy>
  <cp:lastPrinted>2015-04-20T11:58:56Z</cp:lastPrinted>
  <dcterms:created xsi:type="dcterms:W3CDTF">2014-08-15T10:06:32Z</dcterms:created>
  <dcterms:modified xsi:type="dcterms:W3CDTF">2015-04-21T13:25:45Z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