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титул" sheetId="1" r:id="rId1"/>
    <sheet name="Прил.1" sheetId="2" r:id="rId2"/>
    <sheet name="Прил.3" sheetId="3" r:id="rId3"/>
    <sheet name="Прил.5" sheetId="4" r:id="rId4"/>
  </sheets>
  <externalReferences>
    <externalReference r:id="rId7"/>
    <externalReference r:id="rId8"/>
  </externalReferences>
  <definedNames>
    <definedName name="TABLE" localSheetId="2">'Прил.3'!$A$8:$F$44</definedName>
    <definedName name="TABLE" localSheetId="3">'Прил.5'!#REF!</definedName>
    <definedName name="_xlnm.Print_Titles" localSheetId="2">'Прил.3'!$8:$8</definedName>
    <definedName name="_xlnm.Print_Area" localSheetId="1">'Прил.1'!$A$1:$B$21</definedName>
    <definedName name="_xlnm.Print_Area" localSheetId="2">'Прил.3'!$A$1:$F$106</definedName>
    <definedName name="_xlnm.Print_Area" localSheetId="3">'Прил.5'!$A$1:$I$46</definedName>
  </definedNames>
  <calcPr fullCalcOnLoad="1"/>
</workbook>
</file>

<file path=xl/sharedStrings.xml><?xml version="1.0" encoding="utf-8"?>
<sst xmlns="http://schemas.openxmlformats.org/spreadsheetml/2006/main" count="382" uniqueCount="194">
  <si>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</si>
  <si>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</si>
  <si>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</si>
  <si>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</si>
  <si>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</si>
  <si>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</si>
  <si>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</si>
  <si>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</si>
  <si>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</si>
  <si>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</si>
  <si>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</si>
  <si>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</si>
  <si>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</si>
  <si>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</si>
  <si>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</si>
  <si>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</si>
  <si>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</si>
  <si>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</si>
  <si>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</si>
  <si>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</si>
  <si>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</si>
  <si>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</si>
  <si>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</si>
  <si>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</si>
  <si>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</si>
  <si>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</si>
  <si>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</si>
  <si>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</si>
  <si>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</si>
  <si>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</si>
  <si>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</si>
  <si>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</si>
  <si>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</si>
  <si>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</si>
  <si>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</si>
  <si>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</si>
  <si>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</si>
  <si>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</si>
  <si>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</si>
  <si>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</si>
  <si>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</si>
  <si>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</si>
  <si>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</si>
  <si>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</si>
  <si>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</si>
  <si>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</si>
  <si>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</si>
  <si>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</si>
  <si>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</si>
  <si>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</si>
  <si>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</si>
  <si>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</si>
  <si>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</si>
  <si>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</si>
  <si>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</si>
  <si>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</si>
  <si>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</si>
  <si>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</si>
  <si>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</si>
  <si>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</si>
  <si>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</si>
  <si>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</si>
  <si>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</si>
  <si>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</si>
  <si>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</si>
  <si>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</si>
  <si>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</si>
  <si>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</si>
  <si>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</si>
  <si>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</si>
  <si>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</si>
  <si>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</si>
  <si>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</si>
  <si>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</si>
  <si>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</si>
  <si>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</si>
  <si>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</si>
  <si>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</si>
  <si>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</si>
  <si>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</si>
  <si>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</si>
  <si>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</si>
  <si>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</si>
  <si>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</si>
  <si>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</si>
  <si>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</si>
  <si>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</si>
  <si>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</si>
  <si>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</si>
  <si>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</si>
  <si>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</si>
  <si>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</si>
  <si>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</si>
  <si>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</si>
  <si>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</si>
  <si>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</si>
  <si>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В выписке из протокола заседания коллегии УТР Мурманской области информация отсутствует</t>
  </si>
  <si>
    <t>Отраслевое соглашение по Атомной энергетике, промышленности и науке на 2015-2017 годы. Зарегистрировано от 29.01.2015г. №2/15-17</t>
  </si>
  <si>
    <t>Показатели, утвержденные 
на базовый период (2016 год)</t>
  </si>
  <si>
    <t>Предложения 
на расчетный период регулирования (2017 год)</t>
  </si>
  <si>
    <t>Фактические показатели 
за год, предшествующий базовому периоду (2015 год)</t>
  </si>
  <si>
    <t>филиал "КолАтомЭнергоСбыт" АО "АтомЭнергоСбыт" не имеет инвестиционной программы, утвержденной Министерством Энергетики РФ и Управлением по тарифному регулированию Мурманской области</t>
  </si>
  <si>
    <t>В выписке из протокола заседания коллегии КТР Мурманской области информация отсутствует</t>
  </si>
  <si>
    <t>Раздел 3. Цены (тарифы) по регулируемым видам деятельности организации</t>
  </si>
  <si>
    <t>Единица изменения</t>
  </si>
  <si>
    <t>1-е полу-годие</t>
  </si>
  <si>
    <t>2-е полу-годие</t>
  </si>
  <si>
    <t>Приложение № 5
к предложению о размере цен (тарифов), долгосрочных параметров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</si>
  <si>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</si>
  <si>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</si>
  <si>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</si>
  <si>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</si>
  <si>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</si>
  <si>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</si>
  <si>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</si>
  <si>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</si>
  <si>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</si>
  <si>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</si>
  <si>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</si>
  <si>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</si>
  <si>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</si>
  <si>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</si>
  <si>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</si>
  <si>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</si>
  <si>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</si>
  <si>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</si>
  <si>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</si>
  <si>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</si>
  <si>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</si>
  <si>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</si>
  <si>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</si>
  <si>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</si>
  <si>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</si>
  <si>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</si>
  <si>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</si>
  <si>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</si>
  <si>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</si>
  <si>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</si>
  <si>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</si>
  <si>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</si>
  <si>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</si>
  <si>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</si>
  <si>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</si>
  <si>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</si>
  <si>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</si>
  <si>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</si>
  <si>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</si>
  <si>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</si>
  <si>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</si>
  <si>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</si>
  <si>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</si>
  <si>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</si>
  <si>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</si>
  <si>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</si>
  <si>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</si>
  <si>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</si>
  <si>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</si>
  <si>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Показатели, утвержденные на базовый период * (2016)</t>
  </si>
  <si>
    <t>Предложения на расчетный период регулирования (2017 год)</t>
  </si>
  <si>
    <t>Фактические показатели за год, предшествующий базовому периоду (2015)</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</si>
  <si>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</si>
  <si>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</si>
  <si>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</si>
  <si>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</si>
  <si>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</si>
  <si>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</si>
  <si>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</si>
  <si>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</si>
  <si>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</si>
  <si>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</si>
  <si>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</si>
  <si>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</si>
  <si>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</si>
  <si>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АО "АтомЭнергоСбыт"</t>
  </si>
  <si>
    <t>Акционерное общество "АтомЭнергоСбыт"</t>
  </si>
  <si>
    <t>Россия, 115114, г. Москва, ул. Летниковская, д.10, строение 4</t>
  </si>
  <si>
    <t>(юридический и почтовый адрес одновременно)</t>
  </si>
  <si>
    <t>Россия, 115432, г. Москва, Проектируемый проезд №4062, дом 6, строение 25</t>
  </si>
  <si>
    <t>Генеральный директор Конюшенко Петр Петрович</t>
  </si>
  <si>
    <t>info@atomsbt.ru</t>
  </si>
  <si>
    <t xml:space="preserve"> +7(495)784-77-04</t>
  </si>
  <si>
    <t xml:space="preserve"> +7(495)784-77-01 (доб. 149)</t>
  </si>
  <si>
    <t xml:space="preserve"> -3 269 908*
* Показатель чистой прибыли (убытка) организации за 2015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
</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</si>
  <si>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</si>
  <si>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</si>
  <si>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</si>
  <si>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</si>
  <si>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</si>
  <si>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</si>
  <si>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сбытовой надбавки  на</t>
  </si>
  <si>
    <t>год</t>
  </si>
  <si>
    <t>(расчетный период регулирования)</t>
  </si>
  <si>
    <t>Акционерное общество «АтомЭнергоСбыт» филиал "КолАтомЭнергоСбыт"</t>
  </si>
  <si>
    <t>АО "АтомЭнергоСбыт" филиал "КолАтомЭнергоСбыт"</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</si>
</sst>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
    <numFmt numFmtId="167" formatCode="0.000"/>
    <numFmt numFmtId="168" formatCode="_-* #,##0.00\ _₽_-;\-* #,##0.00\ _₽_-;_-* &quot;-&quot;??\ _₽_-;_-@_-"/>
    <numFmt numFmtId="169" formatCode="_-* #,##0\ _₽_-;\-* #,##0\ _₽_-;_-* &quot;-&quot;??\ _₽_-;_-@_-"/>
    <numFmt numFmtId="170" formatCode="_-* #,##0.0000000\ _₽_-;\-* #,##0.0000000\ _₽_-;_-* &quot;-&quot;??\ _₽_-;_-@_-"/>
    <numFmt numFmtId="171" formatCode="_-* #,##0.00000000\ _₽_-;\-* #,##0.00000000\ _₽_-;_-* &quot;-&quot;??\ _₽_-;_-@_-"/>
    <numFmt numFmtId="172" formatCode="_-* #,##0.0\ _₽_-;\-* #,##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40">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name val="Times New Roman"/>
      <family val="1"/>
    </font>
    <font>
      <sz val="11"/>
      <color indexed="8"/>
      <name val="Times New Roman"/>
      <family val="1"/>
    </font>
    <font>
      <sz val="11"/>
      <name val="Times New Roman"/>
      <family val="1"/>
    </font>
    <font>
      <vertAlign val="superscript"/>
      <sz val="11"/>
      <color indexed="8"/>
      <name val="Times New Roman"/>
      <family val="1"/>
    </font>
    <font>
      <sz val="10"/>
      <name val="Arial"/>
      <family val="2"/>
    </font>
    <font>
      <i/>
      <sz val="12"/>
      <name val="Times New Roman"/>
      <family val="1"/>
    </font>
    <font>
      <b/>
      <i/>
      <sz val="12"/>
      <name val="Times New Roman"/>
      <family val="1"/>
    </font>
    <font>
      <b/>
      <sz val="13"/>
      <name val="Times New Roman"/>
      <family val="1"/>
    </font>
    <font>
      <u val="single"/>
      <sz val="10"/>
      <color indexed="30"/>
      <name val="Arial Cyr"/>
      <family val="0"/>
    </font>
    <font>
      <u val="single"/>
      <sz val="10"/>
      <color indexed="25"/>
      <name val="Arial Cyr"/>
      <family val="0"/>
    </font>
    <font>
      <sz val="9"/>
      <name val="Times New Roman"/>
      <family val="1"/>
    </font>
    <font>
      <sz val="12"/>
      <name val="Arial Cyr"/>
      <family val="0"/>
    </font>
    <font>
      <sz val="1"/>
      <name val="Times New Roman"/>
      <family val="1"/>
    </font>
    <font>
      <sz val="11"/>
      <color theme="1"/>
      <name val="Calibri"/>
      <family val="2"/>
    </font>
    <font>
      <sz val="11"/>
      <color theme="0"/>
      <name val="Calibri"/>
      <family val="2"/>
    </font>
    <font>
      <u val="single"/>
      <sz val="10"/>
      <color theme="10"/>
      <name val="Arial Cyr"/>
      <family val="0"/>
    </font>
    <font>
      <u val="single"/>
      <sz val="10"/>
      <color theme="11"/>
      <name val="Arial Cyr"/>
      <family val="0"/>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36" fillId="3" borderId="0" applyNumberFormat="0" applyBorder="0" applyAlignment="0" applyProtection="0"/>
    <xf numFmtId="0" fontId="5" fillId="4" borderId="0" applyNumberFormat="0" applyBorder="0" applyAlignment="0" applyProtection="0"/>
    <xf numFmtId="0" fontId="36" fillId="5" borderId="0" applyNumberFormat="0" applyBorder="0" applyAlignment="0" applyProtection="0"/>
    <xf numFmtId="0" fontId="5" fillId="6" borderId="0" applyNumberFormat="0" applyBorder="0" applyAlignment="0" applyProtection="0"/>
    <xf numFmtId="0" fontId="36" fillId="7" borderId="0" applyNumberFormat="0" applyBorder="0" applyAlignment="0" applyProtection="0"/>
    <xf numFmtId="0" fontId="5" fillId="8" borderId="0" applyNumberFormat="0" applyBorder="0" applyAlignment="0" applyProtection="0"/>
    <xf numFmtId="0" fontId="36" fillId="9" borderId="0" applyNumberFormat="0" applyBorder="0" applyAlignment="0" applyProtection="0"/>
    <xf numFmtId="0" fontId="5" fillId="10" borderId="0" applyNumberFormat="0" applyBorder="0" applyAlignment="0" applyProtection="0"/>
    <xf numFmtId="0" fontId="36" fillId="11" borderId="0" applyNumberFormat="0" applyBorder="0" applyAlignment="0" applyProtection="0"/>
    <xf numFmtId="0" fontId="5" fillId="12" borderId="0" applyNumberFormat="0" applyBorder="0" applyAlignment="0" applyProtection="0"/>
    <xf numFmtId="0" fontId="36" fillId="13" borderId="0" applyNumberFormat="0" applyBorder="0" applyAlignment="0" applyProtection="0"/>
    <xf numFmtId="0" fontId="5" fillId="14" borderId="0" applyNumberFormat="0" applyBorder="0" applyAlignment="0" applyProtection="0"/>
    <xf numFmtId="0" fontId="36" fillId="15" borderId="0" applyNumberFormat="0" applyBorder="0" applyAlignment="0" applyProtection="0"/>
    <xf numFmtId="0" fontId="5" fillId="16" borderId="0" applyNumberFormat="0" applyBorder="0" applyAlignment="0" applyProtection="0"/>
    <xf numFmtId="0" fontId="36" fillId="17" borderId="0" applyNumberFormat="0" applyBorder="0" applyAlignment="0" applyProtection="0"/>
    <xf numFmtId="0" fontId="5" fillId="18" borderId="0" applyNumberFormat="0" applyBorder="0" applyAlignment="0" applyProtection="0"/>
    <xf numFmtId="0" fontId="36" fillId="19" borderId="0" applyNumberFormat="0" applyBorder="0" applyAlignment="0" applyProtection="0"/>
    <xf numFmtId="0" fontId="5" fillId="8" borderId="0" applyNumberFormat="0" applyBorder="0" applyAlignment="0" applyProtection="0"/>
    <xf numFmtId="0" fontId="36" fillId="20" borderId="0" applyNumberFormat="0" applyBorder="0" applyAlignment="0" applyProtection="0"/>
    <xf numFmtId="0" fontId="5" fillId="14" borderId="0" applyNumberFormat="0" applyBorder="0" applyAlignment="0" applyProtection="0"/>
    <xf numFmtId="0" fontId="36" fillId="21" borderId="0" applyNumberFormat="0" applyBorder="0" applyAlignment="0" applyProtection="0"/>
    <xf numFmtId="0" fontId="5" fillId="22" borderId="0" applyNumberFormat="0" applyBorder="0" applyAlignment="0" applyProtection="0"/>
    <xf numFmtId="0" fontId="36" fillId="23" borderId="0" applyNumberFormat="0" applyBorder="0" applyAlignment="0" applyProtection="0"/>
    <xf numFmtId="0" fontId="6" fillId="24" borderId="0" applyNumberFormat="0" applyBorder="0" applyAlignment="0" applyProtection="0"/>
    <xf numFmtId="0" fontId="37" fillId="25" borderId="0" applyNumberFormat="0" applyBorder="0" applyAlignment="0" applyProtection="0"/>
    <xf numFmtId="0" fontId="6" fillId="16" borderId="0" applyNumberFormat="0" applyBorder="0" applyAlignment="0" applyProtection="0"/>
    <xf numFmtId="0" fontId="37" fillId="26" borderId="0" applyNumberFormat="0" applyBorder="0" applyAlignment="0" applyProtection="0"/>
    <xf numFmtId="0" fontId="6" fillId="18" borderId="0" applyNumberFormat="0" applyBorder="0" applyAlignment="0" applyProtection="0"/>
    <xf numFmtId="0" fontId="37" fillId="27" borderId="0" applyNumberFormat="0" applyBorder="0" applyAlignment="0" applyProtection="0"/>
    <xf numFmtId="0" fontId="6" fillId="28" borderId="0" applyNumberFormat="0" applyBorder="0" applyAlignment="0" applyProtection="0"/>
    <xf numFmtId="0" fontId="37" fillId="29" borderId="0" applyNumberFormat="0" applyBorder="0" applyAlignment="0" applyProtection="0"/>
    <xf numFmtId="0" fontId="6" fillId="30" borderId="0" applyNumberFormat="0" applyBorder="0" applyAlignment="0" applyProtection="0"/>
    <xf numFmtId="0" fontId="37" fillId="31" borderId="0" applyNumberFormat="0" applyBorder="0" applyAlignment="0" applyProtection="0"/>
    <xf numFmtId="0" fontId="6" fillId="32" borderId="0" applyNumberFormat="0" applyBorder="0" applyAlignment="0" applyProtection="0"/>
    <xf numFmtId="0" fontId="37"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7" borderId="0" applyNumberFormat="0" applyBorder="0" applyAlignment="0" applyProtection="0"/>
    <xf numFmtId="0" fontId="7" fillId="12" borderId="1" applyNumberFormat="0" applyAlignment="0" applyProtection="0"/>
    <xf numFmtId="0" fontId="8" fillId="38" borderId="2" applyNumberFormat="0" applyAlignment="0" applyProtection="0"/>
    <xf numFmtId="0" fontId="9" fillId="38"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39" borderId="7" applyNumberFormat="0" applyAlignment="0" applyProtection="0"/>
    <xf numFmtId="0" fontId="15" fillId="0" borderId="0" applyNumberFormat="0" applyFill="0" applyBorder="0" applyAlignment="0" applyProtection="0"/>
    <xf numFmtId="0" fontId="16" fillId="40" borderId="0" applyNumberFormat="0" applyBorder="0" applyAlignment="0" applyProtection="0"/>
    <xf numFmtId="0" fontId="36"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27" fillId="0" borderId="0">
      <alignment/>
      <protection/>
    </xf>
    <xf numFmtId="0" fontId="2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9" fillId="0" borderId="0" applyNumberForma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0" fontId="5" fillId="41" borderId="8" applyNumberFormat="0" applyFont="0" applyAlignment="0" applyProtection="0"/>
    <xf numFmtId="9" fontId="0" fillId="0" borderId="0" applyFont="0" applyFill="0" applyBorder="0" applyAlignment="0" applyProtection="0"/>
    <xf numFmtId="9" fontId="36"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36" fillId="0" borderId="0" applyFont="0" applyFill="0" applyBorder="0" applyAlignment="0" applyProtection="0"/>
    <xf numFmtId="0" fontId="21" fillId="6"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3" fontId="1" fillId="0" borderId="0" xfId="0" applyNumberFormat="1" applyFont="1" applyAlignment="1">
      <alignment/>
    </xf>
    <xf numFmtId="0" fontId="1" fillId="0" borderId="10" xfId="0" applyFont="1" applyBorder="1" applyAlignment="1">
      <alignment horizontal="center" vertical="center" wrapText="1"/>
    </xf>
    <xf numFmtId="0" fontId="22" fillId="0" borderId="10" xfId="82" applyFont="1" applyBorder="1" applyAlignment="1">
      <alignment horizontal="center" vertical="top" wrapText="1"/>
      <protection/>
    </xf>
    <xf numFmtId="0" fontId="22" fillId="0" borderId="10" xfId="82" applyFont="1" applyBorder="1" applyAlignment="1">
      <alignment horizontal="left" vertical="top" wrapText="1"/>
      <protection/>
    </xf>
    <xf numFmtId="0" fontId="1" fillId="0" borderId="10" xfId="0" applyFont="1" applyBorder="1" applyAlignment="1">
      <alignment horizontal="center" vertical="top"/>
    </xf>
    <xf numFmtId="3" fontId="23" fillId="0" borderId="10" xfId="0" applyNumberFormat="1" applyFont="1" applyBorder="1" applyAlignment="1">
      <alignment horizontal="center" vertical="top"/>
    </xf>
    <xf numFmtId="3" fontId="1" fillId="0" borderId="10" xfId="0" applyNumberFormat="1" applyFont="1" applyBorder="1" applyAlignment="1">
      <alignment horizontal="center" vertical="top"/>
    </xf>
    <xf numFmtId="0" fontId="1" fillId="0" borderId="10" xfId="0" applyFont="1" applyFill="1" applyBorder="1" applyAlignment="1">
      <alignment horizontal="center" vertical="top"/>
    </xf>
    <xf numFmtId="0" fontId="22" fillId="42" borderId="10" xfId="82" applyFont="1" applyFill="1" applyBorder="1" applyAlignment="1">
      <alignment horizontal="center" vertical="top" wrapText="1"/>
      <protection/>
    </xf>
    <xf numFmtId="0" fontId="22" fillId="42" borderId="10" xfId="82" applyFont="1" applyFill="1" applyBorder="1" applyAlignment="1">
      <alignment horizontal="left" vertical="top" wrapText="1"/>
      <protection/>
    </xf>
    <xf numFmtId="3" fontId="23" fillId="42" borderId="10" xfId="0" applyNumberFormat="1" applyFont="1" applyFill="1" applyBorder="1" applyAlignment="1">
      <alignment horizontal="center" vertical="top"/>
    </xf>
    <xf numFmtId="3" fontId="23" fillId="0" borderId="10" xfId="0" applyNumberFormat="1" applyFont="1" applyBorder="1" applyAlignment="1">
      <alignment horizontal="center" vertical="center"/>
    </xf>
    <xf numFmtId="0" fontId="1" fillId="0" borderId="10" xfId="0" applyFont="1" applyBorder="1" applyAlignment="1">
      <alignment horizontal="center" vertical="top" wrapText="1"/>
    </xf>
    <xf numFmtId="4" fontId="23" fillId="0" borderId="10" xfId="0" applyNumberFormat="1" applyFont="1" applyBorder="1" applyAlignment="1">
      <alignment horizontal="center" vertical="center"/>
    </xf>
    <xf numFmtId="4" fontId="1" fillId="0" borderId="10" xfId="0" applyNumberFormat="1" applyFont="1" applyBorder="1" applyAlignment="1">
      <alignment horizontal="center" vertical="top"/>
    </xf>
    <xf numFmtId="4" fontId="1" fillId="0" borderId="10" xfId="0" applyNumberFormat="1" applyFont="1" applyBorder="1" applyAlignment="1">
      <alignment horizontal="center" vertical="center"/>
    </xf>
    <xf numFmtId="2" fontId="1" fillId="0" borderId="10" xfId="0" applyNumberFormat="1" applyFont="1" applyBorder="1" applyAlignment="1">
      <alignment horizontal="center" vertical="top" wrapText="1"/>
    </xf>
    <xf numFmtId="164" fontId="23" fillId="0" borderId="10" xfId="87" applyNumberFormat="1" applyFont="1" applyBorder="1" applyAlignment="1">
      <alignment horizontal="center" vertical="center"/>
    </xf>
    <xf numFmtId="3" fontId="23" fillId="0" borderId="10" xfId="0" applyNumberFormat="1" applyFont="1" applyFill="1" applyBorder="1" applyAlignment="1">
      <alignment horizontal="center" vertical="center"/>
    </xf>
    <xf numFmtId="0" fontId="22" fillId="0" borderId="10" xfId="82" applyFont="1" applyBorder="1" applyAlignment="1">
      <alignment horizontal="center" vertical="center" wrapText="1"/>
      <protection/>
    </xf>
    <xf numFmtId="0" fontId="23" fillId="0" borderId="10" xfId="0" applyFont="1" applyBorder="1" applyAlignment="1">
      <alignment horizontal="center" vertical="top"/>
    </xf>
    <xf numFmtId="4" fontId="23" fillId="0" borderId="10" xfId="0" applyNumberFormat="1" applyFont="1" applyBorder="1" applyAlignment="1">
      <alignment horizontal="center" vertical="top"/>
    </xf>
    <xf numFmtId="2" fontId="23" fillId="0" borderId="10" xfId="0" applyNumberFormat="1" applyFont="1" applyBorder="1" applyAlignment="1">
      <alignment horizontal="center" vertical="top"/>
    </xf>
    <xf numFmtId="0" fontId="24" fillId="0" borderId="10" xfId="82" applyFont="1" applyBorder="1" applyAlignment="1">
      <alignment horizontal="center" vertical="center" wrapText="1"/>
      <protection/>
    </xf>
    <xf numFmtId="0" fontId="25" fillId="0" borderId="0" xfId="0" applyFont="1" applyAlignment="1">
      <alignment horizontal="center" vertical="center" wrapText="1"/>
    </xf>
    <xf numFmtId="0" fontId="25" fillId="0" borderId="0" xfId="0" applyFont="1" applyAlignment="1">
      <alignment vertical="top"/>
    </xf>
    <xf numFmtId="0" fontId="24" fillId="0" borderId="0" xfId="82" applyFont="1" applyBorder="1" applyAlignment="1">
      <alignment horizontal="center" vertical="top" wrapText="1"/>
      <protection/>
    </xf>
    <xf numFmtId="0" fontId="24" fillId="0" borderId="0" xfId="82" applyFont="1" applyBorder="1" applyAlignment="1">
      <alignment horizontal="left" vertical="top" wrapText="1"/>
      <protection/>
    </xf>
    <xf numFmtId="0" fontId="24" fillId="0" borderId="0" xfId="82" applyFont="1" applyBorder="1" applyAlignment="1">
      <alignment horizontal="center" vertical="top"/>
      <protection/>
    </xf>
    <xf numFmtId="0" fontId="24" fillId="0" borderId="11" xfId="82" applyFont="1" applyBorder="1" applyAlignment="1">
      <alignment horizontal="center" vertical="top" wrapText="1"/>
      <protection/>
    </xf>
    <xf numFmtId="0" fontId="24" fillId="0" borderId="11" xfId="82" applyFont="1" applyBorder="1" applyAlignment="1">
      <alignment horizontal="left" vertical="top" wrapText="1"/>
      <protection/>
    </xf>
    <xf numFmtId="0" fontId="24" fillId="0" borderId="11" xfId="82" applyFont="1" applyBorder="1" applyAlignment="1">
      <alignment horizontal="center" vertical="top"/>
      <protection/>
    </xf>
    <xf numFmtId="0" fontId="24" fillId="0" borderId="10" xfId="82" applyFont="1" applyBorder="1" applyAlignment="1">
      <alignment horizontal="center" vertical="top" wrapText="1"/>
      <protection/>
    </xf>
    <xf numFmtId="0" fontId="24" fillId="0" borderId="10" xfId="82" applyFont="1" applyBorder="1" applyAlignment="1">
      <alignment horizontal="left" vertical="top" wrapText="1"/>
      <protection/>
    </xf>
    <xf numFmtId="0" fontId="24" fillId="0" borderId="10" xfId="82" applyFont="1" applyBorder="1" applyAlignment="1">
      <alignment horizontal="center" vertical="top"/>
      <protection/>
    </xf>
    <xf numFmtId="0" fontId="24" fillId="0" borderId="10" xfId="82" applyFont="1" applyFill="1" applyBorder="1" applyAlignment="1">
      <alignment horizontal="center" vertical="top" wrapText="1"/>
      <protection/>
    </xf>
    <xf numFmtId="0" fontId="24" fillId="0" borderId="10" xfId="82" applyFont="1" applyFill="1" applyBorder="1" applyAlignment="1">
      <alignment horizontal="left" vertical="top" wrapText="1"/>
      <protection/>
    </xf>
    <xf numFmtId="0" fontId="24" fillId="0" borderId="10" xfId="82" applyFont="1" applyFill="1" applyBorder="1" applyAlignment="1">
      <alignment horizontal="center" vertical="top"/>
      <protection/>
    </xf>
    <xf numFmtId="167" fontId="24" fillId="0" borderId="10" xfId="82" applyNumberFormat="1" applyFont="1" applyFill="1" applyBorder="1" applyAlignment="1">
      <alignment horizontal="center" vertical="top"/>
      <protection/>
    </xf>
    <xf numFmtId="10" fontId="24" fillId="0" borderId="10" xfId="82" applyNumberFormat="1" applyFont="1" applyFill="1" applyBorder="1" applyAlignment="1">
      <alignment horizontal="center" vertical="top"/>
      <protection/>
    </xf>
    <xf numFmtId="0" fontId="23" fillId="0" borderId="0" xfId="0" applyFont="1" applyAlignment="1">
      <alignment/>
    </xf>
    <xf numFmtId="3" fontId="23" fillId="0" borderId="10"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center"/>
    </xf>
    <xf numFmtId="167"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3" fontId="1" fillId="0" borderId="10" xfId="0" applyNumberFormat="1" applyFont="1" applyFill="1" applyBorder="1" applyAlignment="1">
      <alignment horizontal="center" vertical="center"/>
    </xf>
    <xf numFmtId="0" fontId="2" fillId="0" borderId="0" xfId="0" applyFont="1" applyAlignment="1">
      <alignment vertical="center"/>
    </xf>
    <xf numFmtId="0" fontId="0" fillId="0" borderId="0" xfId="0" applyAlignment="1">
      <alignment horizontal="left"/>
    </xf>
    <xf numFmtId="0" fontId="1"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4" fillId="0" borderId="0" xfId="0" applyFont="1" applyAlignment="1">
      <alignment horizontal="center" wrapText="1"/>
    </xf>
    <xf numFmtId="0" fontId="4" fillId="0" borderId="0" xfId="0" applyFont="1" applyAlignment="1">
      <alignment horizontal="center"/>
    </xf>
    <xf numFmtId="3"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Alignment="1">
      <alignment horizontal="left" wrapText="1" indent="3"/>
    </xf>
    <xf numFmtId="0" fontId="24" fillId="0" borderId="10" xfId="82" applyFont="1" applyBorder="1" applyAlignment="1">
      <alignment horizontal="center" vertical="center" wrapText="1"/>
      <protection/>
    </xf>
    <xf numFmtId="2" fontId="1" fillId="0" borderId="10" xfId="0" applyNumberFormat="1" applyFont="1" applyFill="1" applyBorder="1" applyAlignment="1">
      <alignment horizontal="center" vertical="top"/>
    </xf>
    <xf numFmtId="0" fontId="30" fillId="0" borderId="0" xfId="0" applyFont="1" applyAlignment="1">
      <alignment horizontal="center"/>
    </xf>
    <xf numFmtId="0" fontId="4" fillId="0" borderId="12" xfId="0" applyFont="1" applyBorder="1" applyAlignment="1">
      <alignment horizontal="center" wrapText="1"/>
    </xf>
    <xf numFmtId="0" fontId="4" fillId="0" borderId="0" xfId="0" applyFont="1" applyAlignment="1">
      <alignment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34" fillId="0" borderId="0" xfId="0" applyFont="1" applyAlignment="1">
      <alignment/>
    </xf>
    <xf numFmtId="0" fontId="1" fillId="0" borderId="0" xfId="0" applyFont="1" applyAlignment="1">
      <alignment horizontal="center" wrapText="1"/>
    </xf>
    <xf numFmtId="0" fontId="1" fillId="0" borderId="0" xfId="0" applyFont="1" applyAlignment="1">
      <alignment horizontal="center"/>
    </xf>
    <xf numFmtId="0" fontId="35" fillId="0" borderId="0" xfId="0" applyFont="1" applyAlignment="1">
      <alignment/>
    </xf>
    <xf numFmtId="0" fontId="2" fillId="0" borderId="0" xfId="0" applyFont="1" applyAlignment="1">
      <alignment horizontal="left" vertical="center"/>
    </xf>
    <xf numFmtId="0" fontId="0" fillId="0" borderId="0" xfId="0" applyAlignment="1">
      <alignment vertical="center"/>
    </xf>
    <xf numFmtId="0" fontId="33" fillId="0" borderId="0" xfId="0" applyFont="1" applyAlignment="1">
      <alignment horizontal="left" vertical="center"/>
    </xf>
  </cellXfs>
  <cellStyles count="81">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Денежный 2" xfId="63"/>
    <cellStyle name="Заголовок 1" xfId="64"/>
    <cellStyle name="Заголовок 2" xfId="65"/>
    <cellStyle name="Заголовок 3" xfId="66"/>
    <cellStyle name="Заголовок 4" xfId="67"/>
    <cellStyle name="Итог" xfId="68"/>
    <cellStyle name="Контрольная ячейка" xfId="69"/>
    <cellStyle name="Название" xfId="70"/>
    <cellStyle name="Нейтральный" xfId="71"/>
    <cellStyle name="Обычный 18" xfId="72"/>
    <cellStyle name="Обычный 2" xfId="73"/>
    <cellStyle name="Обычный 3" xfId="74"/>
    <cellStyle name="Обычный 3 2" xfId="75"/>
    <cellStyle name="Обычный 3 2 3" xfId="76"/>
    <cellStyle name="Обычный 3 3" xfId="77"/>
    <cellStyle name="Обычный 4" xfId="78"/>
    <cellStyle name="Обычный 5" xfId="79"/>
    <cellStyle name="Обычный 5 2" xfId="80"/>
    <cellStyle name="Обычный 5 2 2" xfId="81"/>
    <cellStyle name="Обычный_стр.1_5" xfId="82"/>
    <cellStyle name="Followed Hyperlink" xfId="83"/>
    <cellStyle name="Плохой" xfId="84"/>
    <cellStyle name="Пояснение" xfId="85"/>
    <cellStyle name="Примечание" xfId="86"/>
    <cellStyle name="Percent" xfId="87"/>
    <cellStyle name="Процентный 2" xfId="88"/>
    <cellStyle name="Связанная ячейка" xfId="89"/>
    <cellStyle name="Текст предупреждения" xfId="90"/>
    <cellStyle name="Comma" xfId="91"/>
    <cellStyle name="Comma [0]" xfId="92"/>
    <cellStyle name="Финансовый 2" xfId="93"/>
    <cellStyle name="Хороший"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42;&#1042;%20&#1080;%20&#1057;&#1053;_2017_&#1050;&#1086;&#1083;&#1040;&#1069;&#1057;_&#1088;&#1072;&#1089;&#1095;&#1077;&#109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90;&#1076;&#1077;&#1083;%20&#1094;&#1077;&#1085;&#1086;&#1086;&#1073;&#1088;&#1072;&#1079;&#1086;&#1074;&#1072;&#1085;&#1080;&#1103;\&#1058;&#1072;&#1088;&#1080;&#1092;&#1085;&#1072;&#1103;%20&#1082;&#1072;&#1084;&#1087;&#1072;&#1085;&#1080;&#1103;%202017\&#1057;&#1090;&#1088;&#1091;&#1082;&#1090;&#1091;&#1088;&#1072;%20&#1087;&#1086;&#1083;&#1077;&#1079;&#1085;&#1086;&#1075;&#1086;%20&#1086;&#1090;&#1087;&#1091;&#1089;&#1082;&#1072;%202015-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ВВ 2016-2017"/>
      <sheetName val="Методика"/>
      <sheetName val="СН"/>
      <sheetName val="2.1."/>
      <sheetName val="2.2."/>
      <sheetName val="2.3"/>
      <sheetName val="2.4"/>
      <sheetName val="Соц.страх"/>
      <sheetName val="Аренда"/>
      <sheetName val="Расш др прочие"/>
      <sheetName val="2.5"/>
      <sheetName val="Др внереализ"/>
      <sheetName val="2.6 "/>
      <sheetName val="2.7"/>
      <sheetName val="2.8"/>
      <sheetName val="3.1 нас"/>
      <sheetName val="3.2 нас "/>
      <sheetName val="3.3 нас"/>
      <sheetName val="Нас Соц страх"/>
      <sheetName val="Нас Аренда"/>
      <sheetName val="Нас др прочие"/>
      <sheetName val="3.4 нас"/>
      <sheetName val="3.5 нас"/>
      <sheetName val="3.6"/>
      <sheetName val="3.7ДП"/>
      <sheetName val="3.9ДП"/>
      <sheetName val="3.11 ДП"/>
      <sheetName val="3.13 ДП"/>
      <sheetName val="3.15"/>
      <sheetName val="дельты 3.15_нас."/>
      <sheetName val="3.15 проч"/>
      <sheetName val="3.15 потери"/>
      <sheetName val="Т1"/>
      <sheetName val="Т2"/>
      <sheetName val="Т3"/>
      <sheetName val="ЦА2.1"/>
      <sheetName val="ЦА2.2"/>
      <sheetName val="ЦА2.3"/>
      <sheetName val="ЦА2.4"/>
      <sheetName val="ЦА2.5"/>
      <sheetName val="ЦА2.6"/>
      <sheetName val="ЦА2.8"/>
      <sheetName val="ЦА3.1"/>
      <sheetName val="ЦА3.2"/>
      <sheetName val="ЦА3.3"/>
      <sheetName val="ЦА3.4"/>
      <sheetName val="ЦА3.5"/>
      <sheetName val="ценовые параметры"/>
      <sheetName val="котловые население цены"/>
      <sheetName val="структура ПО"/>
      <sheetName val="Кредиты"/>
      <sheetName val="РСД"/>
      <sheetName val="Инвестиции"/>
    </sheetNames>
    <sheetDataSet>
      <sheetData sheetId="0">
        <row r="110">
          <cell r="O110">
            <v>195390939.58186278</v>
          </cell>
        </row>
        <row r="113">
          <cell r="O113">
            <v>1452801026.7882462</v>
          </cell>
        </row>
      </sheetData>
      <sheetData sheetId="2">
        <row r="7">
          <cell r="B7">
            <v>0.1783</v>
          </cell>
          <cell r="D7">
            <v>0.360837</v>
          </cell>
          <cell r="E7">
            <v>0.1371193</v>
          </cell>
        </row>
        <row r="8">
          <cell r="B8">
            <v>0.1638</v>
          </cell>
        </row>
        <row r="9">
          <cell r="B9">
            <v>0.1116</v>
          </cell>
        </row>
        <row r="10">
          <cell r="B10">
            <v>0.0653</v>
          </cell>
        </row>
        <row r="12">
          <cell r="B12">
            <v>0.1923</v>
          </cell>
          <cell r="D12">
            <v>1.1023642490654484</v>
          </cell>
          <cell r="E12">
            <v>0.9088879447696139</v>
          </cell>
        </row>
        <row r="13">
          <cell r="B13">
            <v>0.1767</v>
          </cell>
        </row>
        <row r="14">
          <cell r="B14">
            <v>0.1203</v>
          </cell>
        </row>
        <row r="15">
          <cell r="B15">
            <v>0.0704</v>
          </cell>
        </row>
      </sheetData>
      <sheetData sheetId="4">
        <row r="7">
          <cell r="G7">
            <v>477.71</v>
          </cell>
        </row>
      </sheetData>
      <sheetData sheetId="49">
        <row r="11">
          <cell r="D11">
            <v>512756095</v>
          </cell>
          <cell r="P11">
            <v>493070000.00000006</v>
          </cell>
        </row>
        <row r="13">
          <cell r="D13">
            <v>425812489</v>
          </cell>
          <cell r="P13">
            <v>460420120.1112038</v>
          </cell>
        </row>
        <row r="14">
          <cell r="D14">
            <v>392394463</v>
          </cell>
          <cell r="P14">
            <v>286540630.9585719</v>
          </cell>
        </row>
        <row r="15">
          <cell r="D15">
            <v>379754293</v>
          </cell>
          <cell r="P15">
            <v>409902904.2962619</v>
          </cell>
        </row>
        <row r="16">
          <cell r="D16">
            <v>98472000</v>
          </cell>
          <cell r="P16">
            <v>81111344.63396236</v>
          </cell>
        </row>
        <row r="17">
          <cell r="D17">
            <v>311983553</v>
          </cell>
        </row>
        <row r="18">
          <cell r="D18">
            <v>503052454</v>
          </cell>
          <cell r="P18">
            <v>484639999.99999994</v>
          </cell>
        </row>
        <row r="20">
          <cell r="D20">
            <v>369944861</v>
          </cell>
          <cell r="P20">
            <v>398308451.96828365</v>
          </cell>
        </row>
        <row r="21">
          <cell r="D21">
            <v>306057278</v>
          </cell>
          <cell r="P21">
            <v>247885681.26770434</v>
          </cell>
        </row>
        <row r="22">
          <cell r="D22">
            <v>342603282</v>
          </cell>
          <cell r="P22">
            <v>354606117.6216931</v>
          </cell>
        </row>
        <row r="23">
          <cell r="D23">
            <v>100986000</v>
          </cell>
          <cell r="P23">
            <v>70169249.142319</v>
          </cell>
        </row>
        <row r="24">
          <cell r="D24">
            <v>294685882</v>
          </cell>
        </row>
      </sheetData>
      <sheetData sheetId="50">
        <row r="14">
          <cell r="D14">
            <v>154043.49176</v>
          </cell>
        </row>
      </sheetData>
      <sheetData sheetId="51">
        <row r="9">
          <cell r="D9">
            <v>184852.190112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7">
          <cell r="H7">
            <v>396865.0680020098</v>
          </cell>
          <cell r="I7">
            <v>493265.29300000006</v>
          </cell>
        </row>
        <row r="9">
          <cell r="H9">
            <v>348211.77770472097</v>
          </cell>
          <cell r="I9">
            <v>395898.87000000064</v>
          </cell>
        </row>
        <row r="10">
          <cell r="H10">
            <v>214757.072495097</v>
          </cell>
          <cell r="I10">
            <v>231030.13499999995</v>
          </cell>
        </row>
        <row r="11">
          <cell r="H11">
            <v>366463.77380018204</v>
          </cell>
          <cell r="I11">
            <v>390132.422</v>
          </cell>
        </row>
        <row r="12">
          <cell r="H12">
            <v>78095.549</v>
          </cell>
          <cell r="I12">
            <v>92655.08</v>
          </cell>
        </row>
        <row r="13">
          <cell r="H13">
            <v>259207.037</v>
          </cell>
          <cell r="I13">
            <v>329228.28300000005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16"/>
  <sheetViews>
    <sheetView tabSelected="1" zoomScalePageLayoutView="0" workbookViewId="0" topLeftCell="A1">
      <selection activeCell="K6" sqref="K6"/>
    </sheetView>
  </sheetViews>
  <sheetFormatPr defaultColWidth="9.00390625" defaultRowHeight="12.75"/>
  <sheetData>
    <row r="1" ht="12.75">
      <c r="I1" s="57"/>
    </row>
    <row r="2" spans="2:9" ht="12.75">
      <c r="B2" s="80" t="s">
        <v>183</v>
      </c>
      <c r="G2" s="80"/>
      <c r="H2" s="81"/>
      <c r="I2" s="57"/>
    </row>
    <row r="3" spans="2:9" ht="12.75">
      <c r="B3" s="80" t="s">
        <v>184</v>
      </c>
      <c r="G3" s="80"/>
      <c r="H3" s="81"/>
      <c r="I3" s="57"/>
    </row>
    <row r="4" spans="2:9" ht="12.75">
      <c r="B4" s="82" t="s">
        <v>185</v>
      </c>
      <c r="G4" s="82"/>
      <c r="H4" s="81"/>
      <c r="I4" s="57"/>
    </row>
    <row r="5" spans="2:9" ht="12.75">
      <c r="B5" s="82" t="s">
        <v>186</v>
      </c>
      <c r="G5" s="82"/>
      <c r="H5" s="81"/>
      <c r="I5" s="57"/>
    </row>
    <row r="8" ht="16.5">
      <c r="F8" s="71" t="s">
        <v>187</v>
      </c>
    </row>
    <row r="9" ht="16.5">
      <c r="F9" s="71" t="s">
        <v>188</v>
      </c>
    </row>
    <row r="10" spans="2:8" ht="17.25" thickBot="1">
      <c r="B10" s="63" t="s">
        <v>189</v>
      </c>
      <c r="C10" s="63"/>
      <c r="D10" s="63"/>
      <c r="E10" s="63"/>
      <c r="F10" s="63"/>
      <c r="G10" s="72">
        <v>2017</v>
      </c>
      <c r="H10" s="73" t="s">
        <v>190</v>
      </c>
    </row>
    <row r="11" spans="3:9" ht="12.75" customHeight="1">
      <c r="C11" s="74" t="s">
        <v>191</v>
      </c>
      <c r="D11" s="74"/>
      <c r="E11" s="74"/>
      <c r="F11" s="74"/>
      <c r="G11" s="74"/>
      <c r="H11" s="74"/>
      <c r="I11" s="74"/>
    </row>
    <row r="12" spans="2:10" ht="40.5" customHeight="1">
      <c r="B12" s="75" t="s">
        <v>192</v>
      </c>
      <c r="C12" s="75"/>
      <c r="D12" s="75"/>
      <c r="E12" s="75"/>
      <c r="F12" s="75"/>
      <c r="G12" s="75"/>
      <c r="H12" s="75"/>
      <c r="I12" s="75"/>
      <c r="J12" s="75"/>
    </row>
    <row r="13" spans="4:8" ht="16.5" customHeight="1">
      <c r="D13" s="76"/>
      <c r="E13" s="77"/>
      <c r="F13" s="78" t="s">
        <v>193</v>
      </c>
      <c r="G13" s="76"/>
      <c r="H13" s="76"/>
    </row>
    <row r="14" ht="15.75">
      <c r="F14" s="1"/>
    </row>
    <row r="15" ht="12.75">
      <c r="F15" s="79"/>
    </row>
    <row r="16" ht="15.75">
      <c r="F16" s="1"/>
    </row>
  </sheetData>
  <sheetProtection/>
  <mergeCells count="3">
    <mergeCell ref="B10:F10"/>
    <mergeCell ref="C11:I11"/>
    <mergeCell ref="B12:J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B2" sqref="B2"/>
    </sheetView>
  </sheetViews>
  <sheetFormatPr defaultColWidth="9.00390625" defaultRowHeight="12.75"/>
  <cols>
    <col min="1" max="1" width="30.375" style="57" customWidth="1"/>
    <col min="2" max="2" width="68.00390625" style="0" customWidth="1"/>
  </cols>
  <sheetData>
    <row r="1" spans="2:3" ht="12.75">
      <c r="B1" s="56" t="s">
        <v>160</v>
      </c>
      <c r="C1" s="56"/>
    </row>
    <row r="2" spans="2:3" ht="12.75">
      <c r="B2" s="56" t="s">
        <v>161</v>
      </c>
      <c r="C2" s="56"/>
    </row>
    <row r="3" ht="33" customHeight="1">
      <c r="A3" s="62" t="s">
        <v>162</v>
      </c>
    </row>
    <row r="4" spans="1:2" ht="15.75">
      <c r="A4" s="58" t="s">
        <v>163</v>
      </c>
      <c r="B4" s="61" t="s">
        <v>174</v>
      </c>
    </row>
    <row r="5" ht="18" customHeight="1">
      <c r="A5" s="59"/>
    </row>
    <row r="6" spans="1:2" ht="15.75">
      <c r="A6" s="58" t="s">
        <v>164</v>
      </c>
      <c r="B6" s="59" t="s">
        <v>173</v>
      </c>
    </row>
    <row r="7" ht="15.75">
      <c r="A7" s="59"/>
    </row>
    <row r="8" spans="1:2" ht="15.75">
      <c r="A8" s="58" t="s">
        <v>165</v>
      </c>
      <c r="B8" s="59" t="s">
        <v>175</v>
      </c>
    </row>
    <row r="9" spans="1:2" ht="15.75">
      <c r="A9" s="59"/>
      <c r="B9" s="59" t="s">
        <v>176</v>
      </c>
    </row>
    <row r="10" spans="1:2" ht="36" customHeight="1">
      <c r="A10" s="58" t="s">
        <v>166</v>
      </c>
      <c r="B10" s="60" t="s">
        <v>177</v>
      </c>
    </row>
    <row r="11" spans="1:2" ht="15.75">
      <c r="A11" s="59"/>
      <c r="B11" s="59"/>
    </row>
    <row r="12" spans="1:2" ht="15.75">
      <c r="A12" s="58" t="s">
        <v>167</v>
      </c>
      <c r="B12" s="59">
        <v>7704228075</v>
      </c>
    </row>
    <row r="13" ht="15.75">
      <c r="A13" s="59"/>
    </row>
    <row r="14" spans="1:2" ht="15.75">
      <c r="A14" s="58" t="s">
        <v>168</v>
      </c>
      <c r="B14" s="59">
        <v>770501001</v>
      </c>
    </row>
    <row r="15" spans="1:2" ht="27" customHeight="1">
      <c r="A15" s="58" t="s">
        <v>169</v>
      </c>
      <c r="B15" s="60" t="s">
        <v>178</v>
      </c>
    </row>
    <row r="16" ht="15.75">
      <c r="A16" s="59"/>
    </row>
    <row r="17" spans="1:2" ht="15.75">
      <c r="A17" s="58" t="s">
        <v>170</v>
      </c>
      <c r="B17" s="60" t="s">
        <v>179</v>
      </c>
    </row>
    <row r="18" ht="15.75">
      <c r="A18" s="59"/>
    </row>
    <row r="19" spans="1:2" ht="15.75">
      <c r="A19" s="58" t="s">
        <v>171</v>
      </c>
      <c r="B19" s="60" t="s">
        <v>180</v>
      </c>
    </row>
    <row r="20" ht="15.75">
      <c r="A20" s="59"/>
    </row>
    <row r="21" spans="1:2" ht="15.75">
      <c r="A21" s="58" t="s">
        <v>172</v>
      </c>
      <c r="B21" s="60" t="s">
        <v>181</v>
      </c>
    </row>
    <row r="22" ht="15.75">
      <c r="A22" s="59"/>
    </row>
  </sheetData>
  <sheetProtection/>
  <hyperlinks>
    <hyperlink ref="B17" r:id="rId1" display="info@atomsbt.ru"/>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0" r:id="rId2"/>
</worksheet>
</file>

<file path=xl/worksheets/sheet3.xml><?xml version="1.0" encoding="utf-8"?>
<worksheet xmlns="http://schemas.openxmlformats.org/spreadsheetml/2006/main" xmlns:r="http://schemas.openxmlformats.org/officeDocument/2006/relationships">
  <dimension ref="A1:I106"/>
  <sheetViews>
    <sheetView view="pageBreakPreview" zoomScaleSheetLayoutView="10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E98" sqref="E98"/>
    </sheetView>
  </sheetViews>
  <sheetFormatPr defaultColWidth="9.00390625" defaultRowHeight="12.75"/>
  <cols>
    <col min="1" max="1" width="7.625" style="1" customWidth="1"/>
    <col min="2" max="2" width="35.625" style="1" customWidth="1"/>
    <col min="3" max="3" width="12.25390625" style="1" customWidth="1"/>
    <col min="4" max="4" width="32.625" style="1" customWidth="1"/>
    <col min="5" max="5" width="28.875" style="1" customWidth="1"/>
    <col min="6" max="6" width="28.75390625" style="1" customWidth="1"/>
    <col min="7" max="8" width="9.125" style="1" customWidth="1"/>
    <col min="9" max="9" width="28.125" style="1" customWidth="1"/>
    <col min="10" max="16384" width="9.125" style="1" customWidth="1"/>
  </cols>
  <sheetData>
    <row r="1" spans="1:6" ht="54" customHeight="1">
      <c r="A1" s="48"/>
      <c r="F1" s="3" t="s">
        <v>25</v>
      </c>
    </row>
    <row r="5" spans="1:6" ht="16.5">
      <c r="A5" s="63" t="s">
        <v>26</v>
      </c>
      <c r="B5" s="64"/>
      <c r="C5" s="64"/>
      <c r="D5" s="64"/>
      <c r="E5" s="64"/>
      <c r="F5" s="64"/>
    </row>
    <row r="8" spans="1:6" s="2" customFormat="1" ht="63">
      <c r="A8" s="9" t="s">
        <v>23</v>
      </c>
      <c r="B8" s="9" t="s">
        <v>0</v>
      </c>
      <c r="C8" s="9" t="s">
        <v>1</v>
      </c>
      <c r="D8" s="9" t="s">
        <v>100</v>
      </c>
      <c r="E8" s="9" t="s">
        <v>98</v>
      </c>
      <c r="F8" s="9" t="s">
        <v>99</v>
      </c>
    </row>
    <row r="9" spans="1:6" s="4" customFormat="1" ht="31.5">
      <c r="A9" s="10" t="s">
        <v>2</v>
      </c>
      <c r="B9" s="11" t="s">
        <v>27</v>
      </c>
      <c r="C9" s="10"/>
      <c r="D9" s="14">
        <v>3595810.3610020103</v>
      </c>
      <c r="E9" s="14">
        <v>3863372.4</v>
      </c>
      <c r="F9" s="14">
        <v>4038502.65</v>
      </c>
    </row>
    <row r="10" spans="1:6" s="4" customFormat="1" ht="15.75">
      <c r="A10" s="10"/>
      <c r="B10" s="11" t="s">
        <v>24</v>
      </c>
      <c r="C10" s="10"/>
      <c r="D10" s="12"/>
      <c r="E10" s="12"/>
      <c r="F10" s="12"/>
    </row>
    <row r="11" spans="1:6" s="4" customFormat="1" ht="31.5">
      <c r="A11" s="10" t="s">
        <v>3</v>
      </c>
      <c r="B11" s="11" t="s">
        <v>28</v>
      </c>
      <c r="C11" s="10" t="s">
        <v>14</v>
      </c>
      <c r="D11" s="13">
        <f>D15</f>
        <v>890130.3610020098</v>
      </c>
      <c r="E11" s="13">
        <f>E15</f>
        <v>977710</v>
      </c>
      <c r="F11" s="13">
        <f>F15</f>
        <v>1015808.549</v>
      </c>
    </row>
    <row r="12" spans="1:6" s="4" customFormat="1" ht="15.75">
      <c r="A12" s="10" t="s">
        <v>29</v>
      </c>
      <c r="B12" s="11" t="s">
        <v>30</v>
      </c>
      <c r="C12" s="10" t="s">
        <v>14</v>
      </c>
      <c r="D12" s="12"/>
      <c r="E12" s="12"/>
      <c r="F12" s="12"/>
    </row>
    <row r="13" spans="1:6" s="4" customFormat="1" ht="15.75">
      <c r="A13" s="10"/>
      <c r="B13" s="11" t="s">
        <v>31</v>
      </c>
      <c r="C13" s="10" t="s">
        <v>14</v>
      </c>
      <c r="D13" s="12"/>
      <c r="E13" s="12"/>
      <c r="F13" s="12"/>
    </row>
    <row r="14" spans="1:6" s="4" customFormat="1" ht="15.75">
      <c r="A14" s="10"/>
      <c r="B14" s="11" t="s">
        <v>32</v>
      </c>
      <c r="C14" s="10" t="s">
        <v>14</v>
      </c>
      <c r="D14" s="12"/>
      <c r="E14" s="12"/>
      <c r="F14" s="12"/>
    </row>
    <row r="15" spans="1:6" s="4" customFormat="1" ht="15.75">
      <c r="A15" s="10" t="s">
        <v>33</v>
      </c>
      <c r="B15" s="11" t="s">
        <v>34</v>
      </c>
      <c r="C15" s="10" t="s">
        <v>14</v>
      </c>
      <c r="D15" s="14">
        <f>D16+D17</f>
        <v>890130.3610020098</v>
      </c>
      <c r="E15" s="14">
        <f>E16+E17</f>
        <v>977710</v>
      </c>
      <c r="F15" s="14">
        <f>F16+F17</f>
        <v>1015808.549</v>
      </c>
    </row>
    <row r="16" spans="1:6" s="4" customFormat="1" ht="15.75">
      <c r="A16" s="10"/>
      <c r="B16" s="11" t="s">
        <v>31</v>
      </c>
      <c r="C16" s="10" t="s">
        <v>14</v>
      </c>
      <c r="D16" s="14">
        <f>'[2]Лист1'!$H$7</f>
        <v>396865.0680020098</v>
      </c>
      <c r="E16" s="14">
        <f>'[1]структура ПО'!$P$11/1000</f>
        <v>493070.00000000006</v>
      </c>
      <c r="F16" s="14">
        <f>'[1]структура ПО'!$D$11/1000</f>
        <v>512756.095</v>
      </c>
    </row>
    <row r="17" spans="1:6" s="4" customFormat="1" ht="15.75">
      <c r="A17" s="10"/>
      <c r="B17" s="11" t="s">
        <v>32</v>
      </c>
      <c r="C17" s="10" t="s">
        <v>14</v>
      </c>
      <c r="D17" s="14">
        <f>'[2]Лист1'!$I$7</f>
        <v>493265.29300000006</v>
      </c>
      <c r="E17" s="14">
        <f>'[1]структура ПО'!$P$18/1000</f>
        <v>484639.99999999994</v>
      </c>
      <c r="F17" s="14">
        <f>'[1]структура ПО'!$D$18/1000</f>
        <v>503052.454</v>
      </c>
    </row>
    <row r="18" spans="1:6" s="4" customFormat="1" ht="15.75">
      <c r="A18" s="10"/>
      <c r="B18" s="11" t="s">
        <v>24</v>
      </c>
      <c r="C18" s="10" t="s">
        <v>14</v>
      </c>
      <c r="D18" s="12"/>
      <c r="E18" s="12"/>
      <c r="F18" s="12"/>
    </row>
    <row r="19" spans="1:6" s="5" customFormat="1" ht="110.25">
      <c r="A19" s="10" t="s">
        <v>35</v>
      </c>
      <c r="B19" s="11" t="s">
        <v>88</v>
      </c>
      <c r="C19" s="10" t="s">
        <v>14</v>
      </c>
      <c r="D19" s="49">
        <f>D20+D23</f>
        <v>248554.812012292</v>
      </c>
      <c r="E19" s="65" t="s">
        <v>96</v>
      </c>
      <c r="F19" s="49">
        <f>F20+F23</f>
        <v>277242.216550112</v>
      </c>
    </row>
    <row r="20" spans="1:6" s="4" customFormat="1" ht="31.5">
      <c r="A20" s="10" t="s">
        <v>36</v>
      </c>
      <c r="B20" s="11" t="s">
        <v>30</v>
      </c>
      <c r="C20" s="10" t="s">
        <v>14</v>
      </c>
      <c r="D20" s="50"/>
      <c r="E20" s="65"/>
      <c r="F20" s="50"/>
    </row>
    <row r="21" spans="1:6" s="4" customFormat="1" ht="15.75">
      <c r="A21" s="10"/>
      <c r="B21" s="11" t="s">
        <v>31</v>
      </c>
      <c r="C21" s="10" t="s">
        <v>14</v>
      </c>
      <c r="D21" s="50"/>
      <c r="E21" s="65"/>
      <c r="F21" s="50"/>
    </row>
    <row r="22" spans="1:6" s="4" customFormat="1" ht="15.75">
      <c r="A22" s="10"/>
      <c r="B22" s="11" t="s">
        <v>32</v>
      </c>
      <c r="C22" s="10" t="s">
        <v>14</v>
      </c>
      <c r="D22" s="50"/>
      <c r="E22" s="65"/>
      <c r="F22" s="50"/>
    </row>
    <row r="23" spans="1:6" s="4" customFormat="1" ht="31.5">
      <c r="A23" s="10" t="s">
        <v>37</v>
      </c>
      <c r="B23" s="11" t="s">
        <v>34</v>
      </c>
      <c r="C23" s="10" t="s">
        <v>14</v>
      </c>
      <c r="D23" s="50">
        <f>SUM(D24:D25)</f>
        <v>248554.812012292</v>
      </c>
      <c r="E23" s="65"/>
      <c r="F23" s="50">
        <f>SUM(F24:F25)</f>
        <v>277242.216550112</v>
      </c>
    </row>
    <row r="24" spans="1:6" s="4" customFormat="1" ht="15.75">
      <c r="A24" s="10"/>
      <c r="B24" s="11" t="s">
        <v>31</v>
      </c>
      <c r="C24" s="10" t="s">
        <v>14</v>
      </c>
      <c r="D24" s="50">
        <v>111438.59101229202</v>
      </c>
      <c r="E24" s="65"/>
      <c r="F24" s="50">
        <v>139694.42724291535</v>
      </c>
    </row>
    <row r="25" spans="1:6" s="4" customFormat="1" ht="15.75">
      <c r="A25" s="10"/>
      <c r="B25" s="11" t="s">
        <v>32</v>
      </c>
      <c r="C25" s="10" t="s">
        <v>14</v>
      </c>
      <c r="D25" s="50">
        <v>137116.221</v>
      </c>
      <c r="E25" s="65"/>
      <c r="F25" s="50">
        <v>137547.78930719668</v>
      </c>
    </row>
    <row r="26" spans="1:6" s="4" customFormat="1" ht="78.75">
      <c r="A26" s="10" t="s">
        <v>38</v>
      </c>
      <c r="B26" s="11" t="s">
        <v>89</v>
      </c>
      <c r="C26" s="10" t="s">
        <v>14</v>
      </c>
      <c r="D26" s="50">
        <f>D27+D30</f>
        <v>542962.1279910831</v>
      </c>
      <c r="E26" s="65"/>
      <c r="F26" s="50">
        <f>F27+F30</f>
        <v>619845.685457974</v>
      </c>
    </row>
    <row r="27" spans="1:6" s="4" customFormat="1" ht="31.5">
      <c r="A27" s="10" t="s">
        <v>39</v>
      </c>
      <c r="B27" s="11" t="s">
        <v>30</v>
      </c>
      <c r="C27" s="10" t="s">
        <v>14</v>
      </c>
      <c r="D27" s="50"/>
      <c r="E27" s="65"/>
      <c r="F27" s="50"/>
    </row>
    <row r="28" spans="1:6" s="4" customFormat="1" ht="15.75">
      <c r="A28" s="10"/>
      <c r="B28" s="11" t="s">
        <v>31</v>
      </c>
      <c r="C28" s="10" t="s">
        <v>14</v>
      </c>
      <c r="D28" s="50"/>
      <c r="E28" s="65"/>
      <c r="F28" s="50"/>
    </row>
    <row r="29" spans="1:6" s="4" customFormat="1" ht="15.75">
      <c r="A29" s="10"/>
      <c r="B29" s="11" t="s">
        <v>32</v>
      </c>
      <c r="C29" s="10" t="s">
        <v>14</v>
      </c>
      <c r="D29" s="50"/>
      <c r="E29" s="65"/>
      <c r="F29" s="50"/>
    </row>
    <row r="30" spans="1:6" s="4" customFormat="1" ht="31.5">
      <c r="A30" s="10" t="s">
        <v>40</v>
      </c>
      <c r="B30" s="11" t="s">
        <v>34</v>
      </c>
      <c r="C30" s="10" t="s">
        <v>14</v>
      </c>
      <c r="D30" s="49">
        <f>SUM(D31:D32)</f>
        <v>542962.1279910831</v>
      </c>
      <c r="E30" s="65"/>
      <c r="F30" s="49">
        <f>SUM(F31:F32)</f>
        <v>619845.685457974</v>
      </c>
    </row>
    <row r="31" spans="1:6" s="4" customFormat="1" ht="15.75">
      <c r="A31" s="10"/>
      <c r="B31" s="11" t="s">
        <v>31</v>
      </c>
      <c r="C31" s="10" t="s">
        <v>14</v>
      </c>
      <c r="D31" s="50">
        <v>242165.25699108304</v>
      </c>
      <c r="E31" s="65"/>
      <c r="F31" s="50">
        <v>313437.0940433705</v>
      </c>
    </row>
    <row r="32" spans="1:6" s="4" customFormat="1" ht="15.75">
      <c r="A32" s="10"/>
      <c r="B32" s="11" t="s">
        <v>32</v>
      </c>
      <c r="C32" s="10" t="s">
        <v>14</v>
      </c>
      <c r="D32" s="50">
        <v>300796.871</v>
      </c>
      <c r="E32" s="65"/>
      <c r="F32" s="50">
        <v>306408.5914146035</v>
      </c>
    </row>
    <row r="33" spans="1:6" s="4" customFormat="1" ht="110.25">
      <c r="A33" s="10" t="s">
        <v>41</v>
      </c>
      <c r="B33" s="11" t="s">
        <v>90</v>
      </c>
      <c r="C33" s="10" t="s">
        <v>14</v>
      </c>
      <c r="D33" s="50"/>
      <c r="E33" s="65"/>
      <c r="F33" s="50"/>
    </row>
    <row r="34" spans="1:6" s="4" customFormat="1" ht="31.5">
      <c r="A34" s="10" t="s">
        <v>42</v>
      </c>
      <c r="B34" s="11" t="s">
        <v>30</v>
      </c>
      <c r="C34" s="10" t="s">
        <v>14</v>
      </c>
      <c r="D34" s="50"/>
      <c r="E34" s="65"/>
      <c r="F34" s="50"/>
    </row>
    <row r="35" spans="1:6" s="4" customFormat="1" ht="15.75">
      <c r="A35" s="10"/>
      <c r="B35" s="11" t="s">
        <v>31</v>
      </c>
      <c r="C35" s="10" t="s">
        <v>14</v>
      </c>
      <c r="D35" s="50"/>
      <c r="E35" s="65"/>
      <c r="F35" s="50"/>
    </row>
    <row r="36" spans="1:6" s="4" customFormat="1" ht="15.75">
      <c r="A36" s="10"/>
      <c r="B36" s="11" t="s">
        <v>32</v>
      </c>
      <c r="C36" s="10" t="s">
        <v>14</v>
      </c>
      <c r="D36" s="50"/>
      <c r="E36" s="65"/>
      <c r="F36" s="50"/>
    </row>
    <row r="37" spans="1:6" s="4" customFormat="1" ht="31.5">
      <c r="A37" s="10" t="s">
        <v>43</v>
      </c>
      <c r="B37" s="11" t="s">
        <v>34</v>
      </c>
      <c r="C37" s="10" t="s">
        <v>14</v>
      </c>
      <c r="D37" s="50"/>
      <c r="E37" s="65"/>
      <c r="F37" s="50"/>
    </row>
    <row r="38" spans="1:6" s="4" customFormat="1" ht="15.75">
      <c r="A38" s="10"/>
      <c r="B38" s="11" t="s">
        <v>31</v>
      </c>
      <c r="C38" s="10" t="s">
        <v>14</v>
      </c>
      <c r="D38" s="50"/>
      <c r="E38" s="65"/>
      <c r="F38" s="50"/>
    </row>
    <row r="39" spans="1:6" s="4" customFormat="1" ht="15.75">
      <c r="A39" s="10"/>
      <c r="B39" s="11" t="s">
        <v>32</v>
      </c>
      <c r="C39" s="10" t="s">
        <v>14</v>
      </c>
      <c r="D39" s="50"/>
      <c r="E39" s="65"/>
      <c r="F39" s="50"/>
    </row>
    <row r="40" spans="1:6" s="4" customFormat="1" ht="110.25">
      <c r="A40" s="10" t="s">
        <v>44</v>
      </c>
      <c r="B40" s="11" t="s">
        <v>91</v>
      </c>
      <c r="C40" s="10" t="s">
        <v>14</v>
      </c>
      <c r="D40" s="50"/>
      <c r="E40" s="65"/>
      <c r="F40" s="50"/>
    </row>
    <row r="41" spans="1:6" s="4" customFormat="1" ht="31.5">
      <c r="A41" s="10" t="s">
        <v>45</v>
      </c>
      <c r="B41" s="11" t="s">
        <v>30</v>
      </c>
      <c r="C41" s="10" t="s">
        <v>14</v>
      </c>
      <c r="D41" s="50"/>
      <c r="E41" s="65"/>
      <c r="F41" s="50"/>
    </row>
    <row r="42" spans="1:6" s="4" customFormat="1" ht="15.75">
      <c r="A42" s="10"/>
      <c r="B42" s="11" t="s">
        <v>31</v>
      </c>
      <c r="C42" s="10" t="s">
        <v>14</v>
      </c>
      <c r="D42" s="50"/>
      <c r="E42" s="65"/>
      <c r="F42" s="50"/>
    </row>
    <row r="43" spans="1:6" s="4" customFormat="1" ht="15.75">
      <c r="A43" s="10"/>
      <c r="B43" s="11" t="s">
        <v>32</v>
      </c>
      <c r="C43" s="10" t="s">
        <v>14</v>
      </c>
      <c r="D43" s="50"/>
      <c r="E43" s="65"/>
      <c r="F43" s="50"/>
    </row>
    <row r="44" spans="1:6" s="4" customFormat="1" ht="31.5">
      <c r="A44" s="10" t="s">
        <v>46</v>
      </c>
      <c r="B44" s="11" t="s">
        <v>34</v>
      </c>
      <c r="C44" s="10" t="s">
        <v>14</v>
      </c>
      <c r="D44" s="50"/>
      <c r="E44" s="65"/>
      <c r="F44" s="50"/>
    </row>
    <row r="45" spans="1:6" ht="15.75">
      <c r="A45" s="10"/>
      <c r="B45" s="11" t="s">
        <v>31</v>
      </c>
      <c r="C45" s="10" t="s">
        <v>14</v>
      </c>
      <c r="D45" s="50"/>
      <c r="E45" s="65"/>
      <c r="F45" s="50"/>
    </row>
    <row r="46" spans="1:6" s="7" customFormat="1" ht="15.75">
      <c r="A46" s="10"/>
      <c r="B46" s="11" t="s">
        <v>32</v>
      </c>
      <c r="C46" s="10" t="s">
        <v>14</v>
      </c>
      <c r="D46" s="50"/>
      <c r="E46" s="65"/>
      <c r="F46" s="50"/>
    </row>
    <row r="47" spans="1:6" s="7" customFormat="1" ht="31.5">
      <c r="A47" s="10" t="s">
        <v>47</v>
      </c>
      <c r="B47" s="11" t="s">
        <v>92</v>
      </c>
      <c r="C47" s="10" t="s">
        <v>14</v>
      </c>
      <c r="D47" s="50">
        <f>D48+D51</f>
        <v>54295.695998694995</v>
      </c>
      <c r="E47" s="65"/>
      <c r="F47" s="50">
        <f>F48+F51</f>
        <v>65483.25090234405</v>
      </c>
    </row>
    <row r="48" spans="1:6" s="7" customFormat="1" ht="31.5">
      <c r="A48" s="10" t="s">
        <v>48</v>
      </c>
      <c r="B48" s="11" t="s">
        <v>30</v>
      </c>
      <c r="C48" s="10" t="s">
        <v>14</v>
      </c>
      <c r="D48" s="50"/>
      <c r="E48" s="65"/>
      <c r="F48" s="50"/>
    </row>
    <row r="49" spans="1:6" s="7" customFormat="1" ht="15.75">
      <c r="A49" s="10"/>
      <c r="B49" s="11" t="s">
        <v>31</v>
      </c>
      <c r="C49" s="10" t="s">
        <v>14</v>
      </c>
      <c r="D49" s="50"/>
      <c r="E49" s="65"/>
      <c r="F49" s="50"/>
    </row>
    <row r="50" spans="1:6" ht="15.75">
      <c r="A50" s="10"/>
      <c r="B50" s="11" t="s">
        <v>32</v>
      </c>
      <c r="C50" s="10" t="s">
        <v>14</v>
      </c>
      <c r="D50" s="50"/>
      <c r="E50" s="65"/>
      <c r="F50" s="50"/>
    </row>
    <row r="51" spans="1:6" ht="31.5">
      <c r="A51" s="10" t="s">
        <v>49</v>
      </c>
      <c r="B51" s="11" t="s">
        <v>34</v>
      </c>
      <c r="C51" s="10" t="s">
        <v>14</v>
      </c>
      <c r="D51" s="49">
        <f>SUM(D52:D53)</f>
        <v>54295.695998694995</v>
      </c>
      <c r="E51" s="65"/>
      <c r="F51" s="49">
        <f>SUM(F52:F53)</f>
        <v>65483.25090234405</v>
      </c>
    </row>
    <row r="52" spans="1:6" ht="15.75">
      <c r="A52" s="10"/>
      <c r="B52" s="11" t="s">
        <v>31</v>
      </c>
      <c r="C52" s="10" t="s">
        <v>14</v>
      </c>
      <c r="D52" s="50">
        <v>23064.664998695</v>
      </c>
      <c r="E52" s="65"/>
      <c r="F52" s="50">
        <v>32335.564467286855</v>
      </c>
    </row>
    <row r="53" spans="1:6" ht="15.75">
      <c r="A53" s="10"/>
      <c r="B53" s="11" t="s">
        <v>32</v>
      </c>
      <c r="C53" s="10" t="s">
        <v>14</v>
      </c>
      <c r="D53" s="50">
        <v>31231.030999999995</v>
      </c>
      <c r="E53" s="65"/>
      <c r="F53" s="50">
        <v>33147.68643505719</v>
      </c>
    </row>
    <row r="54" spans="1:6" ht="31.5">
      <c r="A54" s="10" t="s">
        <v>50</v>
      </c>
      <c r="B54" s="11" t="s">
        <v>51</v>
      </c>
      <c r="C54" s="10" t="s">
        <v>14</v>
      </c>
      <c r="D54" s="49">
        <f>D55+D58</f>
        <v>44317.72499451495</v>
      </c>
      <c r="E54" s="65"/>
      <c r="F54" s="49">
        <f>F55+F58</f>
        <v>53237.39608956949</v>
      </c>
    </row>
    <row r="55" spans="1:6" ht="31.5">
      <c r="A55" s="10" t="s">
        <v>52</v>
      </c>
      <c r="B55" s="11" t="s">
        <v>30</v>
      </c>
      <c r="C55" s="10" t="s">
        <v>14</v>
      </c>
      <c r="D55" s="50"/>
      <c r="E55" s="65"/>
      <c r="F55" s="50"/>
    </row>
    <row r="56" spans="1:6" ht="15.75">
      <c r="A56" s="10"/>
      <c r="B56" s="11" t="s">
        <v>31</v>
      </c>
      <c r="C56" s="10" t="s">
        <v>14</v>
      </c>
      <c r="D56" s="50"/>
      <c r="E56" s="65"/>
      <c r="F56" s="50"/>
    </row>
    <row r="57" spans="1:6" ht="15.75">
      <c r="A57" s="10"/>
      <c r="B57" s="11" t="s">
        <v>32</v>
      </c>
      <c r="C57" s="10" t="s">
        <v>14</v>
      </c>
      <c r="D57" s="50"/>
      <c r="E57" s="65"/>
      <c r="F57" s="50"/>
    </row>
    <row r="58" spans="1:6" ht="31.5">
      <c r="A58" s="10" t="s">
        <v>53</v>
      </c>
      <c r="B58" s="11" t="s">
        <v>34</v>
      </c>
      <c r="C58" s="10" t="s">
        <v>14</v>
      </c>
      <c r="D58" s="50">
        <f>SUM(D59:D60)</f>
        <v>44317.72499451495</v>
      </c>
      <c r="E58" s="65"/>
      <c r="F58" s="50">
        <f>SUM(F59:F60)</f>
        <v>53237.39608956949</v>
      </c>
    </row>
    <row r="59" spans="1:9" ht="15.75">
      <c r="A59" s="10"/>
      <c r="B59" s="11" t="s">
        <v>31</v>
      </c>
      <c r="C59" s="10" t="s">
        <v>14</v>
      </c>
      <c r="D59" s="50">
        <v>20196.554994514983</v>
      </c>
      <c r="E59" s="65"/>
      <c r="F59" s="50">
        <v>27289.00924642684</v>
      </c>
      <c r="I59" s="8"/>
    </row>
    <row r="60" spans="1:9" ht="15.75">
      <c r="A60" s="10"/>
      <c r="B60" s="11" t="s">
        <v>32</v>
      </c>
      <c r="C60" s="10" t="s">
        <v>14</v>
      </c>
      <c r="D60" s="50">
        <v>24121.16999999997</v>
      </c>
      <c r="E60" s="65"/>
      <c r="F60" s="50">
        <v>25948.386843142653</v>
      </c>
      <c r="I60" s="8"/>
    </row>
    <row r="61" spans="1:6" ht="94.5">
      <c r="A61" s="10" t="s">
        <v>5</v>
      </c>
      <c r="B61" s="11" t="s">
        <v>54</v>
      </c>
      <c r="C61" s="10" t="s">
        <v>14</v>
      </c>
      <c r="D61" s="26">
        <f>D62+D65+D68+D71</f>
        <v>2117244.6800000006</v>
      </c>
      <c r="E61" s="26">
        <f>E62+E65+E68+E71</f>
        <v>2308944.5</v>
      </c>
      <c r="F61" s="26">
        <f>F62+F65+F68+F71</f>
        <v>2416024.666</v>
      </c>
    </row>
    <row r="62" spans="1:6" ht="15.75">
      <c r="A62" s="16"/>
      <c r="B62" s="17" t="s">
        <v>55</v>
      </c>
      <c r="C62" s="16" t="s">
        <v>14</v>
      </c>
      <c r="D62" s="18">
        <f>D63+D64</f>
        <v>744110.6477047217</v>
      </c>
      <c r="E62" s="18">
        <f>E63+E64</f>
        <v>858728.5720794874</v>
      </c>
      <c r="F62" s="18">
        <f>F63+F64</f>
        <v>795757.35</v>
      </c>
    </row>
    <row r="63" spans="1:6" ht="15.75">
      <c r="A63" s="10"/>
      <c r="B63" s="11" t="s">
        <v>31</v>
      </c>
      <c r="C63" s="10" t="s">
        <v>14</v>
      </c>
      <c r="D63" s="14">
        <f>'[2]Лист1'!$H$9</f>
        <v>348211.77770472097</v>
      </c>
      <c r="E63" s="14">
        <f>'[1]структура ПО'!$P$13/1000</f>
        <v>460420.1201112038</v>
      </c>
      <c r="F63" s="14">
        <f>'[1]структура ПО'!$D$13/1000</f>
        <v>425812.489</v>
      </c>
    </row>
    <row r="64" spans="1:6" ht="15.75">
      <c r="A64" s="10"/>
      <c r="B64" s="11" t="s">
        <v>32</v>
      </c>
      <c r="C64" s="10" t="s">
        <v>14</v>
      </c>
      <c r="D64" s="14">
        <f>'[2]Лист1'!$I$9</f>
        <v>395898.87000000064</v>
      </c>
      <c r="E64" s="14">
        <f>'[1]структура ПО'!$P$20/1000</f>
        <v>398308.4519682836</v>
      </c>
      <c r="F64" s="14">
        <f>'[1]структура ПО'!$D$20/1000</f>
        <v>369944.861</v>
      </c>
    </row>
    <row r="65" spans="1:6" ht="15.75">
      <c r="A65" s="16"/>
      <c r="B65" s="17" t="s">
        <v>56</v>
      </c>
      <c r="C65" s="16" t="s">
        <v>14</v>
      </c>
      <c r="D65" s="18">
        <f>D66+D67</f>
        <v>445787.20749509695</v>
      </c>
      <c r="E65" s="18">
        <f>E66+E67</f>
        <v>534426.3122262763</v>
      </c>
      <c r="F65" s="18">
        <f>F66+F67</f>
        <v>698451.7409999999</v>
      </c>
    </row>
    <row r="66" spans="1:6" ht="15.75">
      <c r="A66" s="10"/>
      <c r="B66" s="11" t="s">
        <v>31</v>
      </c>
      <c r="C66" s="10" t="s">
        <v>14</v>
      </c>
      <c r="D66" s="14">
        <f>'[2]Лист1'!$H$10</f>
        <v>214757.072495097</v>
      </c>
      <c r="E66" s="14">
        <f>'[1]структура ПО'!$P$14/1000</f>
        <v>286540.6309585719</v>
      </c>
      <c r="F66" s="14">
        <f>'[1]структура ПО'!$D$14/1000</f>
        <v>392394.463</v>
      </c>
    </row>
    <row r="67" spans="1:6" ht="15.75">
      <c r="A67" s="10"/>
      <c r="B67" s="11" t="s">
        <v>32</v>
      </c>
      <c r="C67" s="10" t="s">
        <v>14</v>
      </c>
      <c r="D67" s="14">
        <f>'[2]Лист1'!$I$10</f>
        <v>231030.13499999995</v>
      </c>
      <c r="E67" s="14">
        <f>'[1]структура ПО'!$P$21/1000</f>
        <v>247885.68126770435</v>
      </c>
      <c r="F67" s="14">
        <f>'[1]структура ПО'!$D$21/1000</f>
        <v>306057.278</v>
      </c>
    </row>
    <row r="68" spans="1:6" ht="15.75">
      <c r="A68" s="16"/>
      <c r="B68" s="17" t="s">
        <v>57</v>
      </c>
      <c r="C68" s="16" t="s">
        <v>14</v>
      </c>
      <c r="D68" s="18">
        <f>D69+D70</f>
        <v>756596.1958001821</v>
      </c>
      <c r="E68" s="18">
        <f>E69+E70</f>
        <v>764509.021917955</v>
      </c>
      <c r="F68" s="18">
        <f>F69+F70</f>
        <v>722357.575</v>
      </c>
    </row>
    <row r="69" spans="1:6" ht="15.75">
      <c r="A69" s="10"/>
      <c r="B69" s="11" t="s">
        <v>31</v>
      </c>
      <c r="C69" s="10" t="s">
        <v>14</v>
      </c>
      <c r="D69" s="14">
        <f>'[2]Лист1'!$H$11</f>
        <v>366463.77380018204</v>
      </c>
      <c r="E69" s="14">
        <f>'[1]структура ПО'!$P$15/1000</f>
        <v>409902.9042962619</v>
      </c>
      <c r="F69" s="14">
        <f>'[1]структура ПО'!$D$15/1000</f>
        <v>379754.293</v>
      </c>
    </row>
    <row r="70" spans="1:6" ht="15.75">
      <c r="A70" s="10"/>
      <c r="B70" s="11" t="s">
        <v>32</v>
      </c>
      <c r="C70" s="10" t="s">
        <v>14</v>
      </c>
      <c r="D70" s="14">
        <f>'[2]Лист1'!$I$11</f>
        <v>390132.422</v>
      </c>
      <c r="E70" s="14">
        <f>'[1]структура ПО'!$P$22/1000</f>
        <v>354606.11762169306</v>
      </c>
      <c r="F70" s="14">
        <f>'[1]структура ПО'!$D$22/1000</f>
        <v>342603.282</v>
      </c>
    </row>
    <row r="71" spans="1:6" ht="15.75">
      <c r="A71" s="16"/>
      <c r="B71" s="17" t="s">
        <v>58</v>
      </c>
      <c r="C71" s="16" t="s">
        <v>14</v>
      </c>
      <c r="D71" s="18">
        <f>D72+D73</f>
        <v>170750.62900000002</v>
      </c>
      <c r="E71" s="18">
        <f>E72+E73</f>
        <v>151280.59377628134</v>
      </c>
      <c r="F71" s="18">
        <f>F72+F73</f>
        <v>199458</v>
      </c>
    </row>
    <row r="72" spans="1:6" ht="15.75">
      <c r="A72" s="10"/>
      <c r="B72" s="11" t="s">
        <v>31</v>
      </c>
      <c r="C72" s="10" t="s">
        <v>14</v>
      </c>
      <c r="D72" s="14">
        <f>'[2]Лист1'!$H$12</f>
        <v>78095.549</v>
      </c>
      <c r="E72" s="14">
        <f>'[1]структура ПО'!$P$16/1000</f>
        <v>81111.34463396236</v>
      </c>
      <c r="F72" s="14">
        <f>'[1]структура ПО'!$D$16/1000</f>
        <v>98472</v>
      </c>
    </row>
    <row r="73" spans="1:6" ht="15.75">
      <c r="A73" s="10"/>
      <c r="B73" s="11" t="s">
        <v>32</v>
      </c>
      <c r="C73" s="10" t="s">
        <v>14</v>
      </c>
      <c r="D73" s="14">
        <f>'[2]Лист1'!$I$12</f>
        <v>92655.08</v>
      </c>
      <c r="E73" s="14">
        <f>'[1]структура ПО'!$P$23/1000</f>
        <v>70169.249142319</v>
      </c>
      <c r="F73" s="14">
        <f>'[1]структура ПО'!$D$23/1000</f>
        <v>100986</v>
      </c>
    </row>
    <row r="74" spans="1:6" ht="78.75">
      <c r="A74" s="10" t="s">
        <v>6</v>
      </c>
      <c r="B74" s="11" t="s">
        <v>59</v>
      </c>
      <c r="C74" s="10" t="s">
        <v>14</v>
      </c>
      <c r="D74" s="19">
        <f>D75+D76</f>
        <v>588435.3200000001</v>
      </c>
      <c r="E74" s="66" t="s">
        <v>102</v>
      </c>
      <c r="F74" s="19">
        <f>F75+F76</f>
        <v>606669.435</v>
      </c>
    </row>
    <row r="75" spans="1:6" ht="15.75">
      <c r="A75" s="10"/>
      <c r="B75" s="11" t="s">
        <v>60</v>
      </c>
      <c r="C75" s="10" t="s">
        <v>14</v>
      </c>
      <c r="D75" s="14">
        <f>'[2]Лист1'!$H$13</f>
        <v>259207.037</v>
      </c>
      <c r="E75" s="66"/>
      <c r="F75" s="14">
        <f>'[1]структура ПО'!$D$17/1000</f>
        <v>311983.553</v>
      </c>
    </row>
    <row r="76" spans="1:6" ht="15.75">
      <c r="A76" s="10"/>
      <c r="B76" s="11" t="s">
        <v>61</v>
      </c>
      <c r="C76" s="10" t="s">
        <v>14</v>
      </c>
      <c r="D76" s="14">
        <f>'[2]Лист1'!$I$13</f>
        <v>329228.28300000005</v>
      </c>
      <c r="E76" s="66"/>
      <c r="F76" s="14">
        <f>'[1]структура ПО'!$D$24/1000</f>
        <v>294685.882</v>
      </c>
    </row>
    <row r="77" spans="1:6" ht="31.5">
      <c r="A77" s="10" t="s">
        <v>8</v>
      </c>
      <c r="B77" s="11" t="s">
        <v>93</v>
      </c>
      <c r="C77" s="10"/>
      <c r="D77" s="51">
        <v>306.361</v>
      </c>
      <c r="E77" s="51">
        <v>310.52</v>
      </c>
      <c r="F77" s="51">
        <v>314.679</v>
      </c>
    </row>
    <row r="78" spans="1:6" ht="15.75">
      <c r="A78" s="10"/>
      <c r="B78" s="11" t="s">
        <v>24</v>
      </c>
      <c r="C78" s="10"/>
      <c r="D78" s="51"/>
      <c r="E78" s="51"/>
      <c r="F78" s="51"/>
    </row>
    <row r="79" spans="1:6" ht="31.5">
      <c r="A79" s="10" t="s">
        <v>9</v>
      </c>
      <c r="B79" s="11" t="s">
        <v>62</v>
      </c>
      <c r="C79" s="10" t="s">
        <v>65</v>
      </c>
      <c r="D79" s="51">
        <v>298.082</v>
      </c>
      <c r="E79" s="51">
        <v>301.993</v>
      </c>
      <c r="F79" s="51">
        <v>305.896</v>
      </c>
    </row>
    <row r="80" spans="1:6" ht="94.5">
      <c r="A80" s="10" t="s">
        <v>63</v>
      </c>
      <c r="B80" s="11" t="s">
        <v>64</v>
      </c>
      <c r="C80" s="10" t="s">
        <v>65</v>
      </c>
      <c r="D80" s="52">
        <v>8.279</v>
      </c>
      <c r="E80" s="52">
        <v>8.527</v>
      </c>
      <c r="F80" s="52">
        <v>8.783</v>
      </c>
    </row>
    <row r="81" spans="1:6" ht="15.75">
      <c r="A81" s="10"/>
      <c r="B81" s="11" t="s">
        <v>55</v>
      </c>
      <c r="C81" s="10" t="s">
        <v>65</v>
      </c>
      <c r="D81" s="52">
        <v>7.664</v>
      </c>
      <c r="E81" s="52">
        <v>7.922</v>
      </c>
      <c r="F81" s="52">
        <v>8.156</v>
      </c>
    </row>
    <row r="82" spans="1:6" ht="15.75">
      <c r="A82" s="10"/>
      <c r="B82" s="11" t="s">
        <v>56</v>
      </c>
      <c r="C82" s="10" t="s">
        <v>65</v>
      </c>
      <c r="D82" s="52">
        <v>0.527</v>
      </c>
      <c r="E82" s="52">
        <v>0.511</v>
      </c>
      <c r="F82" s="52">
        <v>0.527</v>
      </c>
    </row>
    <row r="83" spans="1:6" ht="15.75">
      <c r="A83" s="10"/>
      <c r="B83" s="11" t="s">
        <v>57</v>
      </c>
      <c r="C83" s="10" t="s">
        <v>65</v>
      </c>
      <c r="D83" s="52">
        <v>0.086</v>
      </c>
      <c r="E83" s="52">
        <v>0.092</v>
      </c>
      <c r="F83" s="52">
        <v>0.098</v>
      </c>
    </row>
    <row r="84" spans="1:6" ht="15.75">
      <c r="A84" s="10"/>
      <c r="B84" s="11" t="s">
        <v>58</v>
      </c>
      <c r="C84" s="10" t="s">
        <v>65</v>
      </c>
      <c r="D84" s="52">
        <v>0.002</v>
      </c>
      <c r="E84" s="52">
        <v>0.002</v>
      </c>
      <c r="F84" s="52">
        <v>0.002</v>
      </c>
    </row>
    <row r="85" spans="1:6" ht="78.75">
      <c r="A85" s="10" t="s">
        <v>66</v>
      </c>
      <c r="B85" s="11" t="s">
        <v>67</v>
      </c>
      <c r="C85" s="27" t="s">
        <v>65</v>
      </c>
      <c r="D85" s="52">
        <v>0.012</v>
      </c>
      <c r="E85" s="53" t="s">
        <v>96</v>
      </c>
      <c r="F85" s="54" t="s">
        <v>96</v>
      </c>
    </row>
    <row r="86" spans="1:6" ht="31.5" customHeight="1">
      <c r="A86" s="10" t="s">
        <v>11</v>
      </c>
      <c r="B86" s="11" t="s">
        <v>94</v>
      </c>
      <c r="C86" s="10"/>
      <c r="D86" s="55">
        <v>328540</v>
      </c>
      <c r="E86" s="67" t="s">
        <v>96</v>
      </c>
      <c r="F86" s="55">
        <v>342607</v>
      </c>
    </row>
    <row r="87" spans="1:6" ht="15.75">
      <c r="A87" s="10"/>
      <c r="B87" s="11" t="s">
        <v>24</v>
      </c>
      <c r="C87" s="10"/>
      <c r="D87" s="55"/>
      <c r="E87" s="67"/>
      <c r="F87" s="55"/>
    </row>
    <row r="88" spans="1:6" ht="31.5">
      <c r="A88" s="10" t="s">
        <v>12</v>
      </c>
      <c r="B88" s="11" t="s">
        <v>68</v>
      </c>
      <c r="C88" s="10" t="s">
        <v>69</v>
      </c>
      <c r="D88" s="55">
        <v>302413</v>
      </c>
      <c r="E88" s="67"/>
      <c r="F88" s="55">
        <v>301027</v>
      </c>
    </row>
    <row r="89" spans="1:6" ht="94.5">
      <c r="A89" s="10" t="s">
        <v>13</v>
      </c>
      <c r="B89" s="11" t="s">
        <v>70</v>
      </c>
      <c r="C89" s="10" t="s">
        <v>69</v>
      </c>
      <c r="D89" s="55">
        <v>26127</v>
      </c>
      <c r="E89" s="67"/>
      <c r="F89" s="55">
        <v>41580</v>
      </c>
    </row>
    <row r="90" spans="1:6" ht="15.75">
      <c r="A90" s="10"/>
      <c r="B90" s="11" t="s">
        <v>55</v>
      </c>
      <c r="C90" s="10" t="s">
        <v>69</v>
      </c>
      <c r="D90" s="55">
        <v>24588</v>
      </c>
      <c r="E90" s="67"/>
      <c r="F90" s="55">
        <v>39085.2</v>
      </c>
    </row>
    <row r="91" spans="1:6" ht="15.75">
      <c r="A91" s="10"/>
      <c r="B91" s="11" t="s">
        <v>56</v>
      </c>
      <c r="C91" s="10" t="s">
        <v>69</v>
      </c>
      <c r="D91" s="55">
        <v>1178</v>
      </c>
      <c r="E91" s="67"/>
      <c r="F91" s="55">
        <v>2079</v>
      </c>
    </row>
    <row r="92" spans="1:6" ht="15.75">
      <c r="A92" s="10"/>
      <c r="B92" s="11" t="s">
        <v>57</v>
      </c>
      <c r="C92" s="10" t="s">
        <v>69</v>
      </c>
      <c r="D92" s="55">
        <v>357</v>
      </c>
      <c r="E92" s="67"/>
      <c r="F92" s="55">
        <v>412</v>
      </c>
    </row>
    <row r="93" spans="1:6" ht="15.75">
      <c r="A93" s="10"/>
      <c r="B93" s="11" t="s">
        <v>58</v>
      </c>
      <c r="C93" s="10" t="s">
        <v>69</v>
      </c>
      <c r="D93" s="55">
        <v>4</v>
      </c>
      <c r="E93" s="67"/>
      <c r="F93" s="55">
        <v>4</v>
      </c>
    </row>
    <row r="94" spans="1:6" ht="15.75">
      <c r="A94" s="10" t="s">
        <v>15</v>
      </c>
      <c r="B94" s="11" t="s">
        <v>71</v>
      </c>
      <c r="C94" s="10" t="s">
        <v>69</v>
      </c>
      <c r="D94" s="55">
        <f>D86</f>
        <v>328540</v>
      </c>
      <c r="E94" s="67"/>
      <c r="F94" s="55">
        <f>F86</f>
        <v>342607</v>
      </c>
    </row>
    <row r="95" spans="1:6" ht="31.5">
      <c r="A95" s="10" t="s">
        <v>16</v>
      </c>
      <c r="B95" s="11" t="s">
        <v>72</v>
      </c>
      <c r="C95" s="10" t="s">
        <v>4</v>
      </c>
      <c r="D95" s="21">
        <v>610073.49308</v>
      </c>
      <c r="E95" s="21">
        <f>728556951.8/1000</f>
        <v>728556.9517999999</v>
      </c>
      <c r="F95" s="21">
        <f>'[1]НВВ 2016-2017'!$O$113/1000</f>
        <v>1452801.0267882461</v>
      </c>
    </row>
    <row r="96" spans="1:6" ht="63">
      <c r="A96" s="10" t="s">
        <v>73</v>
      </c>
      <c r="B96" s="11" t="s">
        <v>17</v>
      </c>
      <c r="C96" s="10"/>
      <c r="D96" s="15"/>
      <c r="E96" s="15"/>
      <c r="F96" s="15"/>
    </row>
    <row r="97" spans="1:6" ht="31.5">
      <c r="A97" s="10" t="s">
        <v>74</v>
      </c>
      <c r="B97" s="11" t="s">
        <v>18</v>
      </c>
      <c r="C97" s="10" t="s">
        <v>19</v>
      </c>
      <c r="D97" s="28">
        <f>316.17</f>
        <v>316.17</v>
      </c>
      <c r="E97" s="28">
        <v>370.25</v>
      </c>
      <c r="F97" s="29">
        <f>'[1]2.2.'!$G$7</f>
        <v>477.71</v>
      </c>
    </row>
    <row r="98" spans="1:6" ht="47.25">
      <c r="A98" s="10" t="s">
        <v>75</v>
      </c>
      <c r="B98" s="11" t="s">
        <v>20</v>
      </c>
      <c r="C98" s="10" t="s">
        <v>21</v>
      </c>
      <c r="D98" s="30">
        <v>61.343997680572684</v>
      </c>
      <c r="E98" s="30">
        <f>52026.5/1000</f>
        <v>52.0265</v>
      </c>
      <c r="F98" s="29">
        <v>67.1266368832058</v>
      </c>
    </row>
    <row r="99" spans="1:6" ht="94.5">
      <c r="A99" s="10" t="s">
        <v>76</v>
      </c>
      <c r="B99" s="11" t="s">
        <v>22</v>
      </c>
      <c r="C99" s="10"/>
      <c r="D99" s="20" t="s">
        <v>97</v>
      </c>
      <c r="E99" s="20" t="s">
        <v>97</v>
      </c>
      <c r="F99" s="20" t="s">
        <v>97</v>
      </c>
    </row>
    <row r="100" spans="1:6" ht="31.5">
      <c r="A100" s="10" t="s">
        <v>77</v>
      </c>
      <c r="B100" s="11" t="s">
        <v>78</v>
      </c>
      <c r="C100" s="10" t="s">
        <v>4</v>
      </c>
      <c r="D100" s="22">
        <v>76904.0054280421</v>
      </c>
      <c r="E100" s="22">
        <f>114182264.5/1000</f>
        <v>114182.2645</v>
      </c>
      <c r="F100" s="22">
        <f>'[1]Кредиты'!$D$14</f>
        <v>154043.49176</v>
      </c>
    </row>
    <row r="101" spans="1:6" ht="31.5">
      <c r="A101" s="10" t="s">
        <v>79</v>
      </c>
      <c r="B101" s="11" t="s">
        <v>80</v>
      </c>
      <c r="C101" s="10" t="s">
        <v>4</v>
      </c>
      <c r="D101" s="22">
        <f>62554.9305+66232.63526</f>
        <v>128787.56576</v>
      </c>
      <c r="E101" s="22">
        <f>167778021.3/1000</f>
        <v>167778.02130000002</v>
      </c>
      <c r="F101" s="22">
        <f>'[1]РСД'!$D$9</f>
        <v>184852.190112</v>
      </c>
    </row>
    <row r="102" spans="1:6" ht="31.5">
      <c r="A102" s="10" t="s">
        <v>81</v>
      </c>
      <c r="B102" s="11" t="s">
        <v>82</v>
      </c>
      <c r="C102" s="10" t="s">
        <v>4</v>
      </c>
      <c r="D102" s="70">
        <v>610.10082</v>
      </c>
      <c r="E102" s="23">
        <f>3901708.6/1000</f>
        <v>3901.7086</v>
      </c>
      <c r="F102" s="23">
        <f>'[1]НВВ 2016-2017'!$O$110/1000</f>
        <v>195390.93958186277</v>
      </c>
    </row>
    <row r="103" spans="1:6" ht="189">
      <c r="A103" s="10" t="s">
        <v>83</v>
      </c>
      <c r="B103" s="11" t="s">
        <v>7</v>
      </c>
      <c r="C103" s="10" t="s">
        <v>4</v>
      </c>
      <c r="D103" s="24" t="s">
        <v>182</v>
      </c>
      <c r="E103" s="24"/>
      <c r="F103" s="24"/>
    </row>
    <row r="104" spans="1:6" ht="47.25">
      <c r="A104" s="10" t="s">
        <v>84</v>
      </c>
      <c r="B104" s="11" t="s">
        <v>85</v>
      </c>
      <c r="C104" s="10" t="s">
        <v>10</v>
      </c>
      <c r="D104" s="25">
        <f>D102/D95</f>
        <v>0.001000044792832847</v>
      </c>
      <c r="E104" s="25">
        <f>E102/E95</f>
        <v>0.005355392725798983</v>
      </c>
      <c r="F104" s="25">
        <f>F102/F95</f>
        <v>0.134492567102475</v>
      </c>
    </row>
    <row r="105" spans="1:6" ht="189">
      <c r="A105" s="10" t="s">
        <v>86</v>
      </c>
      <c r="B105" s="11" t="s">
        <v>87</v>
      </c>
      <c r="C105" s="10"/>
      <c r="D105" s="20" t="s">
        <v>101</v>
      </c>
      <c r="E105" s="20" t="s">
        <v>101</v>
      </c>
      <c r="F105" s="20" t="s">
        <v>101</v>
      </c>
    </row>
    <row r="106" s="7" customFormat="1" ht="17.25" customHeight="1">
      <c r="A106" s="6" t="s">
        <v>95</v>
      </c>
    </row>
  </sheetData>
  <sheetProtection/>
  <mergeCells count="4">
    <mergeCell ref="A5:F5"/>
    <mergeCell ref="E19:E60"/>
    <mergeCell ref="E74:E76"/>
    <mergeCell ref="E86:E94"/>
  </mergeCells>
  <printOptions/>
  <pageMargins left="0.7874015748031497" right="0.7086614173228347" top="0.7874015748031497" bottom="0.3937007874015748" header="0.1968503937007874" footer="0.1968503937007874"/>
  <pageSetup horizontalDpi="600" verticalDpi="600" orientation="landscape" paperSize="9" scale="6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9" max="5" man="1"/>
  </rowBreaks>
</worksheet>
</file>

<file path=xl/worksheets/sheet4.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C23" sqref="C23"/>
    </sheetView>
  </sheetViews>
  <sheetFormatPr defaultColWidth="9.00390625" defaultRowHeight="12.75" outlineLevelRow="1"/>
  <cols>
    <col min="1" max="1" width="7.75390625" style="1" customWidth="1"/>
    <col min="2" max="2" width="45.00390625" style="1" customWidth="1"/>
    <col min="3" max="3" width="17.00390625" style="1" customWidth="1"/>
    <col min="4" max="4" width="13.625" style="1" customWidth="1"/>
    <col min="5" max="5" width="12.625" style="1" customWidth="1"/>
    <col min="6" max="9" width="9.75390625" style="1" customWidth="1"/>
    <col min="10" max="16384" width="9.125" style="1" customWidth="1"/>
  </cols>
  <sheetData>
    <row r="1" spans="1:9" ht="54" customHeight="1">
      <c r="A1" s="48"/>
      <c r="G1" s="68" t="s">
        <v>107</v>
      </c>
      <c r="H1" s="68"/>
      <c r="I1" s="68"/>
    </row>
    <row r="5" spans="1:9" ht="16.5">
      <c r="A5" s="63" t="s">
        <v>103</v>
      </c>
      <c r="B5" s="63"/>
      <c r="C5" s="63"/>
      <c r="D5" s="63"/>
      <c r="E5" s="63"/>
      <c r="F5" s="63"/>
      <c r="G5" s="63"/>
      <c r="H5" s="63"/>
      <c r="I5" s="63"/>
    </row>
    <row r="8" spans="1:9" s="32" customFormat="1" ht="60.75" customHeight="1">
      <c r="A8" s="69" t="s">
        <v>23</v>
      </c>
      <c r="B8" s="69" t="s">
        <v>0</v>
      </c>
      <c r="C8" s="69" t="s">
        <v>104</v>
      </c>
      <c r="D8" s="69" t="s">
        <v>159</v>
      </c>
      <c r="E8" s="69"/>
      <c r="F8" s="69" t="s">
        <v>157</v>
      </c>
      <c r="G8" s="69"/>
      <c r="H8" s="69" t="s">
        <v>158</v>
      </c>
      <c r="I8" s="69"/>
    </row>
    <row r="9" spans="1:9" s="33" customFormat="1" ht="30" customHeight="1">
      <c r="A9" s="69"/>
      <c r="B9" s="69"/>
      <c r="C9" s="69"/>
      <c r="D9" s="31" t="s">
        <v>105</v>
      </c>
      <c r="E9" s="31" t="s">
        <v>106</v>
      </c>
      <c r="F9" s="31" t="s">
        <v>105</v>
      </c>
      <c r="G9" s="31" t="s">
        <v>106</v>
      </c>
      <c r="H9" s="31" t="s">
        <v>105</v>
      </c>
      <c r="I9" s="31" t="s">
        <v>106</v>
      </c>
    </row>
    <row r="10" spans="1:9" s="33" customFormat="1" ht="39" customHeight="1" hidden="1" outlineLevel="1">
      <c r="A10" s="40" t="s">
        <v>2</v>
      </c>
      <c r="B10" s="41" t="s">
        <v>108</v>
      </c>
      <c r="C10" s="40"/>
      <c r="D10" s="42"/>
      <c r="E10" s="42"/>
      <c r="F10" s="42"/>
      <c r="G10" s="42"/>
      <c r="H10" s="42"/>
      <c r="I10" s="42"/>
    </row>
    <row r="11" spans="1:9" s="33" customFormat="1" ht="39" customHeight="1" hidden="1" outlineLevel="1">
      <c r="A11" s="40" t="s">
        <v>3</v>
      </c>
      <c r="B11" s="41" t="s">
        <v>109</v>
      </c>
      <c r="C11" s="40"/>
      <c r="D11" s="42"/>
      <c r="E11" s="42"/>
      <c r="F11" s="42"/>
      <c r="G11" s="42"/>
      <c r="H11" s="42"/>
      <c r="I11" s="42"/>
    </row>
    <row r="12" spans="1:9" s="33" customFormat="1" ht="173.25" customHeight="1" hidden="1" outlineLevel="1">
      <c r="A12" s="40"/>
      <c r="B12" s="41" t="s">
        <v>110</v>
      </c>
      <c r="C12" s="40" t="s">
        <v>111</v>
      </c>
      <c r="D12" s="42"/>
      <c r="E12" s="42"/>
      <c r="F12" s="42"/>
      <c r="G12" s="42"/>
      <c r="H12" s="42"/>
      <c r="I12" s="42"/>
    </row>
    <row r="13" spans="1:9" s="33" customFormat="1" ht="169.5" customHeight="1" hidden="1" outlineLevel="1">
      <c r="A13" s="40"/>
      <c r="B13" s="41" t="s">
        <v>112</v>
      </c>
      <c r="C13" s="40" t="s">
        <v>113</v>
      </c>
      <c r="D13" s="42"/>
      <c r="E13" s="42"/>
      <c r="F13" s="42"/>
      <c r="G13" s="42"/>
      <c r="H13" s="42"/>
      <c r="I13" s="42"/>
    </row>
    <row r="14" spans="1:9" s="33" customFormat="1" ht="39" customHeight="1" hidden="1" outlineLevel="1">
      <c r="A14" s="40" t="s">
        <v>5</v>
      </c>
      <c r="B14" s="41" t="s">
        <v>114</v>
      </c>
      <c r="C14" s="40"/>
      <c r="D14" s="42"/>
      <c r="E14" s="42"/>
      <c r="F14" s="42"/>
      <c r="G14" s="42"/>
      <c r="H14" s="42"/>
      <c r="I14" s="42"/>
    </row>
    <row r="15" spans="1:9" s="33" customFormat="1" ht="25.5" customHeight="1" hidden="1" outlineLevel="1">
      <c r="A15" s="40"/>
      <c r="B15" s="41" t="s">
        <v>115</v>
      </c>
      <c r="C15" s="40"/>
      <c r="D15" s="42"/>
      <c r="E15" s="42"/>
      <c r="F15" s="42"/>
      <c r="G15" s="42"/>
      <c r="H15" s="42"/>
      <c r="I15" s="42"/>
    </row>
    <row r="16" spans="1:9" s="33" customFormat="1" ht="25.5" customHeight="1" hidden="1" outlineLevel="1">
      <c r="A16" s="40"/>
      <c r="B16" s="41" t="s">
        <v>116</v>
      </c>
      <c r="C16" s="40" t="s">
        <v>111</v>
      </c>
      <c r="D16" s="42"/>
      <c r="E16" s="42"/>
      <c r="F16" s="42"/>
      <c r="G16" s="42"/>
      <c r="H16" s="42"/>
      <c r="I16" s="42"/>
    </row>
    <row r="17" spans="1:9" s="33" customFormat="1" ht="38.25" customHeight="1" hidden="1" outlineLevel="1">
      <c r="A17" s="40"/>
      <c r="B17" s="41" t="s">
        <v>117</v>
      </c>
      <c r="C17" s="40" t="s">
        <v>113</v>
      </c>
      <c r="D17" s="42"/>
      <c r="E17" s="42"/>
      <c r="F17" s="42"/>
      <c r="G17" s="42"/>
      <c r="H17" s="42"/>
      <c r="I17" s="42"/>
    </row>
    <row r="18" spans="1:9" s="33" customFormat="1" ht="25.5" customHeight="1" hidden="1" outlineLevel="1">
      <c r="A18" s="40"/>
      <c r="B18" s="41" t="s">
        <v>118</v>
      </c>
      <c r="C18" s="40" t="s">
        <v>113</v>
      </c>
      <c r="D18" s="42"/>
      <c r="E18" s="42"/>
      <c r="F18" s="42"/>
      <c r="G18" s="42"/>
      <c r="H18" s="42"/>
      <c r="I18" s="42"/>
    </row>
    <row r="19" spans="1:9" s="33" customFormat="1" ht="40.5" customHeight="1" hidden="1" outlineLevel="1">
      <c r="A19" s="40" t="s">
        <v>8</v>
      </c>
      <c r="B19" s="41" t="s">
        <v>119</v>
      </c>
      <c r="C19" s="40" t="s">
        <v>113</v>
      </c>
      <c r="D19" s="42"/>
      <c r="E19" s="42"/>
      <c r="F19" s="42"/>
      <c r="G19" s="42"/>
      <c r="H19" s="42"/>
      <c r="I19" s="42"/>
    </row>
    <row r="20" spans="1:9" s="33" customFormat="1" ht="25.5" customHeight="1" collapsed="1">
      <c r="A20" s="43" t="s">
        <v>11</v>
      </c>
      <c r="B20" s="44" t="s">
        <v>120</v>
      </c>
      <c r="C20" s="43"/>
      <c r="D20" s="45"/>
      <c r="E20" s="45"/>
      <c r="F20" s="45"/>
      <c r="G20" s="45"/>
      <c r="H20" s="45"/>
      <c r="I20" s="45"/>
    </row>
    <row r="21" spans="1:9" s="33" customFormat="1" ht="54" customHeight="1">
      <c r="A21" s="43" t="s">
        <v>12</v>
      </c>
      <c r="B21" s="44" t="s">
        <v>121</v>
      </c>
      <c r="C21" s="43" t="s">
        <v>113</v>
      </c>
      <c r="D21" s="46">
        <v>0.121</v>
      </c>
      <c r="E21" s="46">
        <v>0.1270622</v>
      </c>
      <c r="F21" s="46">
        <v>0.127062</v>
      </c>
      <c r="G21" s="46">
        <v>0.1371193</v>
      </c>
      <c r="H21" s="46">
        <f>'[1]СН'!$E$7</f>
        <v>0.1371193</v>
      </c>
      <c r="I21" s="46">
        <f>'[1]СН'!$E$12</f>
        <v>0.9088879447696139</v>
      </c>
    </row>
    <row r="22" spans="1:9" s="33" customFormat="1" ht="66.75" customHeight="1">
      <c r="A22" s="43" t="s">
        <v>13</v>
      </c>
      <c r="B22" s="44" t="s">
        <v>122</v>
      </c>
      <c r="C22" s="43" t="s">
        <v>113</v>
      </c>
      <c r="D22" s="46">
        <v>0.345</v>
      </c>
      <c r="E22" s="46">
        <v>0.357</v>
      </c>
      <c r="F22" s="46">
        <v>0.357</v>
      </c>
      <c r="G22" s="46">
        <v>0.360837</v>
      </c>
      <c r="H22" s="46">
        <f>'[1]СН'!$D$7</f>
        <v>0.360837</v>
      </c>
      <c r="I22" s="46">
        <f>'[1]СН'!$D$12</f>
        <v>1.1023642490654484</v>
      </c>
    </row>
    <row r="23" spans="1:9" s="33" customFormat="1" ht="27" customHeight="1">
      <c r="A23" s="43" t="s">
        <v>123</v>
      </c>
      <c r="B23" s="44" t="s">
        <v>124</v>
      </c>
      <c r="C23" s="43" t="s">
        <v>10</v>
      </c>
      <c r="D23" s="47"/>
      <c r="E23" s="47"/>
      <c r="F23" s="47"/>
      <c r="G23" s="47"/>
      <c r="H23" s="47"/>
      <c r="I23" s="47"/>
    </row>
    <row r="24" spans="1:9" s="33" customFormat="1" ht="27" customHeight="1">
      <c r="A24" s="43"/>
      <c r="B24" s="44" t="s">
        <v>55</v>
      </c>
      <c r="C24" s="43" t="s">
        <v>10</v>
      </c>
      <c r="D24" s="47">
        <v>0.1876</v>
      </c>
      <c r="E24" s="47">
        <v>0.1834</v>
      </c>
      <c r="F24" s="47">
        <v>0.1834</v>
      </c>
      <c r="G24" s="47">
        <v>0.1783</v>
      </c>
      <c r="H24" s="47">
        <f>'[1]СН'!$B$7</f>
        <v>0.1783</v>
      </c>
      <c r="I24" s="47">
        <f>'[1]СН'!$B$12</f>
        <v>0.1923</v>
      </c>
    </row>
    <row r="25" spans="1:9" s="33" customFormat="1" ht="27" customHeight="1">
      <c r="A25" s="43"/>
      <c r="B25" s="44" t="s">
        <v>56</v>
      </c>
      <c r="C25" s="43" t="s">
        <v>10</v>
      </c>
      <c r="D25" s="47">
        <v>0.1724</v>
      </c>
      <c r="E25" s="47">
        <v>0.1685</v>
      </c>
      <c r="F25" s="47">
        <v>0.1685</v>
      </c>
      <c r="G25" s="47">
        <v>0.1638</v>
      </c>
      <c r="H25" s="47">
        <f>'[1]СН'!$B$8</f>
        <v>0.1638</v>
      </c>
      <c r="I25" s="47">
        <f>'[1]СН'!$B$13</f>
        <v>0.1767</v>
      </c>
    </row>
    <row r="26" spans="1:9" s="33" customFormat="1" ht="27" customHeight="1">
      <c r="A26" s="43"/>
      <c r="B26" s="44" t="s">
        <v>57</v>
      </c>
      <c r="C26" s="43" t="s">
        <v>10</v>
      </c>
      <c r="D26" s="47">
        <v>0.1174</v>
      </c>
      <c r="E26" s="47">
        <v>0.1147</v>
      </c>
      <c r="F26" s="47">
        <v>0.1147</v>
      </c>
      <c r="G26" s="47">
        <v>0.1116</v>
      </c>
      <c r="H26" s="47">
        <f>'[1]СН'!$B$9</f>
        <v>0.1116</v>
      </c>
      <c r="I26" s="47">
        <f>'[1]СН'!$B$14</f>
        <v>0.1203</v>
      </c>
    </row>
    <row r="27" spans="1:9" s="33" customFormat="1" ht="27" customHeight="1">
      <c r="A27" s="43"/>
      <c r="B27" s="44" t="s">
        <v>58</v>
      </c>
      <c r="C27" s="43" t="s">
        <v>10</v>
      </c>
      <c r="D27" s="47">
        <v>0.0687</v>
      </c>
      <c r="E27" s="47">
        <v>0.0671</v>
      </c>
      <c r="F27" s="47">
        <v>0.0671</v>
      </c>
      <c r="G27" s="47">
        <v>0.0653</v>
      </c>
      <c r="H27" s="47">
        <f>'[1]СН'!$B$10</f>
        <v>0.0653</v>
      </c>
      <c r="I27" s="47">
        <f>'[1]СН'!$B$15</f>
        <v>0.0704</v>
      </c>
    </row>
    <row r="28" spans="1:9" s="33" customFormat="1" ht="27" customHeight="1" hidden="1" outlineLevel="1">
      <c r="A28" s="34" t="s">
        <v>15</v>
      </c>
      <c r="B28" s="35" t="s">
        <v>125</v>
      </c>
      <c r="C28" s="34" t="s">
        <v>10</v>
      </c>
      <c r="D28" s="36"/>
      <c r="E28" s="36"/>
      <c r="F28" s="36"/>
      <c r="G28" s="36"/>
      <c r="H28" s="36"/>
      <c r="I28" s="36"/>
    </row>
    <row r="29" spans="1:9" s="33" customFormat="1" ht="27" customHeight="1" hidden="1" outlineLevel="1">
      <c r="A29" s="34" t="s">
        <v>126</v>
      </c>
      <c r="B29" s="35" t="s">
        <v>127</v>
      </c>
      <c r="C29" s="34" t="s">
        <v>128</v>
      </c>
      <c r="D29" s="36"/>
      <c r="E29" s="36"/>
      <c r="F29" s="36"/>
      <c r="G29" s="36"/>
      <c r="H29" s="36"/>
      <c r="I29" s="36"/>
    </row>
    <row r="30" spans="1:9" s="33" customFormat="1" ht="27" customHeight="1" hidden="1" outlineLevel="1">
      <c r="A30" s="34"/>
      <c r="B30" s="35" t="s">
        <v>129</v>
      </c>
      <c r="C30" s="34" t="s">
        <v>128</v>
      </c>
      <c r="D30" s="36"/>
      <c r="E30" s="36"/>
      <c r="F30" s="36"/>
      <c r="G30" s="36"/>
      <c r="H30" s="36"/>
      <c r="I30" s="36"/>
    </row>
    <row r="31" spans="1:9" s="33" customFormat="1" ht="27" customHeight="1" hidden="1" outlineLevel="1">
      <c r="A31" s="34" t="s">
        <v>130</v>
      </c>
      <c r="B31" s="35" t="s">
        <v>131</v>
      </c>
      <c r="C31" s="34" t="s">
        <v>111</v>
      </c>
      <c r="D31" s="36"/>
      <c r="E31" s="36"/>
      <c r="F31" s="36"/>
      <c r="G31" s="36"/>
      <c r="H31" s="36"/>
      <c r="I31" s="36"/>
    </row>
    <row r="32" spans="1:9" s="33" customFormat="1" ht="40.5" customHeight="1" hidden="1" outlineLevel="1">
      <c r="A32" s="34" t="s">
        <v>132</v>
      </c>
      <c r="B32" s="35" t="s">
        <v>133</v>
      </c>
      <c r="C32" s="34" t="s">
        <v>134</v>
      </c>
      <c r="D32" s="36"/>
      <c r="E32" s="36"/>
      <c r="F32" s="36"/>
      <c r="G32" s="36"/>
      <c r="H32" s="36"/>
      <c r="I32" s="36"/>
    </row>
    <row r="33" spans="1:9" s="33" customFormat="1" ht="27" customHeight="1" hidden="1" outlineLevel="1">
      <c r="A33" s="34" t="s">
        <v>135</v>
      </c>
      <c r="B33" s="35" t="s">
        <v>136</v>
      </c>
      <c r="C33" s="34" t="s">
        <v>134</v>
      </c>
      <c r="D33" s="36"/>
      <c r="E33" s="36"/>
      <c r="F33" s="36"/>
      <c r="G33" s="36"/>
      <c r="H33" s="36"/>
      <c r="I33" s="36"/>
    </row>
    <row r="34" spans="1:9" s="33" customFormat="1" ht="27" customHeight="1" hidden="1" outlineLevel="1">
      <c r="A34" s="34" t="s">
        <v>137</v>
      </c>
      <c r="B34" s="35" t="s">
        <v>138</v>
      </c>
      <c r="C34" s="34" t="s">
        <v>134</v>
      </c>
      <c r="D34" s="36"/>
      <c r="E34" s="36"/>
      <c r="F34" s="36"/>
      <c r="G34" s="36"/>
      <c r="H34" s="36"/>
      <c r="I34" s="36"/>
    </row>
    <row r="35" spans="1:9" s="33" customFormat="1" ht="27" customHeight="1" hidden="1" outlineLevel="1">
      <c r="A35" s="34"/>
      <c r="B35" s="35" t="s">
        <v>139</v>
      </c>
      <c r="C35" s="34" t="s">
        <v>134</v>
      </c>
      <c r="D35" s="36"/>
      <c r="E35" s="36"/>
      <c r="F35" s="36"/>
      <c r="G35" s="36"/>
      <c r="H35" s="36"/>
      <c r="I35" s="36"/>
    </row>
    <row r="36" spans="1:9" s="33" customFormat="1" ht="27" customHeight="1" hidden="1" outlineLevel="1">
      <c r="A36" s="34"/>
      <c r="B36" s="35" t="s">
        <v>140</v>
      </c>
      <c r="C36" s="34" t="s">
        <v>134</v>
      </c>
      <c r="D36" s="36"/>
      <c r="E36" s="36"/>
      <c r="F36" s="36"/>
      <c r="G36" s="36"/>
      <c r="H36" s="36"/>
      <c r="I36" s="36"/>
    </row>
    <row r="37" spans="1:9" s="33" customFormat="1" ht="27" customHeight="1" hidden="1" outlineLevel="1">
      <c r="A37" s="34"/>
      <c r="B37" s="35" t="s">
        <v>141</v>
      </c>
      <c r="C37" s="34" t="s">
        <v>134</v>
      </c>
      <c r="D37" s="36"/>
      <c r="E37" s="36"/>
      <c r="F37" s="36"/>
      <c r="G37" s="36"/>
      <c r="H37" s="36"/>
      <c r="I37" s="36"/>
    </row>
    <row r="38" spans="1:9" s="33" customFormat="1" ht="27" customHeight="1" hidden="1" outlineLevel="1">
      <c r="A38" s="34"/>
      <c r="B38" s="35" t="s">
        <v>142</v>
      </c>
      <c r="C38" s="34" t="s">
        <v>134</v>
      </c>
      <c r="D38" s="36"/>
      <c r="E38" s="36"/>
      <c r="F38" s="36"/>
      <c r="G38" s="36"/>
      <c r="H38" s="36"/>
      <c r="I38" s="36"/>
    </row>
    <row r="39" spans="1:9" s="33" customFormat="1" ht="27" customHeight="1" hidden="1" outlineLevel="1">
      <c r="A39" s="34" t="s">
        <v>143</v>
      </c>
      <c r="B39" s="35" t="s">
        <v>144</v>
      </c>
      <c r="C39" s="34" t="s">
        <v>134</v>
      </c>
      <c r="D39" s="36"/>
      <c r="E39" s="36"/>
      <c r="F39" s="36"/>
      <c r="G39" s="36"/>
      <c r="H39" s="36"/>
      <c r="I39" s="36"/>
    </row>
    <row r="40" spans="1:9" s="33" customFormat="1" ht="27" customHeight="1" hidden="1" outlineLevel="1">
      <c r="A40" s="34" t="s">
        <v>145</v>
      </c>
      <c r="B40" s="35" t="s">
        <v>146</v>
      </c>
      <c r="C40" s="34"/>
      <c r="D40" s="36"/>
      <c r="E40" s="36"/>
      <c r="F40" s="36"/>
      <c r="G40" s="36"/>
      <c r="H40" s="36"/>
      <c r="I40" s="36"/>
    </row>
    <row r="41" spans="1:9" s="33" customFormat="1" ht="27" customHeight="1" hidden="1" outlineLevel="1">
      <c r="A41" s="34" t="s">
        <v>147</v>
      </c>
      <c r="B41" s="35" t="s">
        <v>148</v>
      </c>
      <c r="C41" s="34" t="s">
        <v>149</v>
      </c>
      <c r="D41" s="36"/>
      <c r="E41" s="36"/>
      <c r="F41" s="36"/>
      <c r="G41" s="36"/>
      <c r="H41" s="36"/>
      <c r="I41" s="36"/>
    </row>
    <row r="42" spans="1:9" s="33" customFormat="1" ht="27" customHeight="1" hidden="1" outlineLevel="1">
      <c r="A42" s="34" t="s">
        <v>150</v>
      </c>
      <c r="B42" s="35" t="s">
        <v>151</v>
      </c>
      <c r="C42" s="34" t="s">
        <v>134</v>
      </c>
      <c r="D42" s="36"/>
      <c r="E42" s="36"/>
      <c r="F42" s="36"/>
      <c r="G42" s="36"/>
      <c r="H42" s="36"/>
      <c r="I42" s="36"/>
    </row>
    <row r="43" spans="1:9" s="33" customFormat="1" ht="27" customHeight="1" hidden="1" outlineLevel="1">
      <c r="A43" s="34" t="s">
        <v>152</v>
      </c>
      <c r="B43" s="35" t="s">
        <v>153</v>
      </c>
      <c r="C43" s="34" t="s">
        <v>154</v>
      </c>
      <c r="D43" s="36"/>
      <c r="E43" s="36"/>
      <c r="F43" s="36"/>
      <c r="G43" s="36"/>
      <c r="H43" s="36"/>
      <c r="I43" s="36"/>
    </row>
    <row r="44" spans="1:9" s="33" customFormat="1" ht="27" customHeight="1" hidden="1" outlineLevel="1">
      <c r="A44" s="34"/>
      <c r="B44" s="35" t="s">
        <v>155</v>
      </c>
      <c r="C44" s="34" t="s">
        <v>154</v>
      </c>
      <c r="D44" s="36"/>
      <c r="E44" s="36"/>
      <c r="F44" s="36"/>
      <c r="G44" s="36"/>
      <c r="H44" s="36"/>
      <c r="I44" s="36"/>
    </row>
    <row r="45" spans="1:9" s="33" customFormat="1" ht="27" customHeight="1" hidden="1" outlineLevel="1">
      <c r="A45" s="37"/>
      <c r="B45" s="38" t="s">
        <v>156</v>
      </c>
      <c r="C45" s="37" t="s">
        <v>154</v>
      </c>
      <c r="D45" s="39"/>
      <c r="E45" s="39"/>
      <c r="F45" s="39"/>
      <c r="G45" s="39"/>
      <c r="H45" s="39"/>
      <c r="I45" s="39"/>
    </row>
    <row r="46" s="7" customFormat="1" ht="17.25" customHeight="1" collapsed="1">
      <c r="A46" s="6" t="s">
        <v>95</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Захарченко Мария Александровна</cp:lastModifiedBy>
  <cp:lastPrinted>2016-04-19T15:13:46Z</cp:lastPrinted>
  <dcterms:created xsi:type="dcterms:W3CDTF">2014-08-15T10:06:32Z</dcterms:created>
  <dcterms:modified xsi:type="dcterms:W3CDTF">2016-04-19T15:38:54Z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