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3035" activeTab="3"/>
  </bookViews>
  <sheets>
    <sheet name="Предложение" sheetId="1" r:id="rId1"/>
    <sheet name="Приложение 1" sheetId="2" r:id="rId2"/>
    <sheet name="Приложение 3" sheetId="3" r:id="rId3"/>
    <sheet name="Приложение 5" sheetId="4" r:id="rId4"/>
  </sheets>
  <definedNames>
    <definedName name="TABLE" localSheetId="3">'Приложение 5'!$A$8:$F$27</definedName>
    <definedName name="_xlnm.Print_Titles" localSheetId="3">'Приложение 5'!$8:$9</definedName>
    <definedName name="_xlnm.Print_Area" localSheetId="2">'Приложение 3'!$A$1:$F$111</definedName>
  </definedNames>
  <calcPr fullCalcOnLoad="1"/>
</workbook>
</file>

<file path=xl/sharedStrings.xml><?xml version="1.0" encoding="utf-8"?>
<sst xmlns="http://schemas.openxmlformats.org/spreadsheetml/2006/main" count="335" uniqueCount="157">
  <si>
    <t>Наименование показателей</t>
  </si>
  <si>
    <t>1.</t>
  </si>
  <si>
    <t>1.1.</t>
  </si>
  <si>
    <t>1.2.</t>
  </si>
  <si>
    <t>2.</t>
  </si>
  <si>
    <t>процент</t>
  </si>
  <si>
    <t>3.</t>
  </si>
  <si>
    <t>3.1.</t>
  </si>
  <si>
    <t>3.2.</t>
  </si>
  <si>
    <t>3.3.</t>
  </si>
  <si>
    <t>4.</t>
  </si>
  <si>
    <t>№ 
п/п</t>
  </si>
  <si>
    <t>от 670 кВт до 10 МВт</t>
  </si>
  <si>
    <t>не менее 10 МВт</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</si>
  <si>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</si>
  <si>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</si>
  <si>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</si>
  <si>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</si>
  <si>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</si>
  <si>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</si>
  <si>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</si>
  <si>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</si>
  <si>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</si>
  <si>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</si>
  <si>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</si>
  <si>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</si>
  <si>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</si>
  <si>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</si>
  <si>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</si>
  <si>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</si>
  <si>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</si>
  <si>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</si>
  <si>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</si>
  <si>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t>Раздел 2. Основные показатели деятельности гарантирующих поставщиков</t>
  </si>
  <si>
    <t>Единица измерения</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</si>
  <si>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</si>
  <si>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</si>
  <si>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</si>
  <si>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</si>
  <si>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</si>
  <si>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</si>
  <si>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</si>
  <si>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</si>
  <si>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</si>
  <si>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</si>
  <si>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</si>
  <si>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</si>
  <si>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</si>
  <si>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</si>
  <si>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</si>
  <si>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</si>
  <si>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</si>
  <si>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</si>
  <si>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</si>
  <si>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</si>
  <si>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</si>
  <si>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</si>
  <si>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</si>
  <si>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</si>
  <si>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</si>
  <si>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</si>
  <si>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</si>
  <si>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</si>
  <si>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</si>
  <si>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</si>
  <si>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</si>
  <si>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</si>
  <si>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</si>
  <si>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</si>
  <si>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</si>
  <si>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</si>
  <si>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</si>
  <si>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</si>
  <si>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</si>
  <si>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</si>
  <si>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</si>
  <si>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</si>
  <si>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</si>
  <si>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</si>
  <si>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</si>
  <si>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</si>
  <si>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</si>
  <si>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</si>
  <si>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</si>
  <si>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</si>
  <si>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</si>
  <si>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</si>
  <si>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</si>
  <si>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</si>
  <si>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</si>
  <si>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</si>
  <si>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</si>
  <si>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</si>
  <si>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</si>
  <si>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</si>
  <si>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</si>
  <si>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</si>
  <si>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</si>
  <si>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</si>
  <si>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</si>
  <si>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</si>
  <si>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</si>
  <si>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</si>
  <si>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</si>
  <si>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</si>
  <si>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10.</t>
  </si>
  <si>
    <t>Чистая прибыль (убыток)</t>
  </si>
  <si>
    <t>11.</t>
  </si>
  <si>
    <t>12.</t>
  </si>
  <si>
    <t>Реквизиты инвестиционной программы (кем утверждена, дата утверждения, номер приказа или решения, электронный адрес размещения)</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</si>
  <si>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</si>
  <si>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t>
  </si>
  <si>
    <t>***</t>
  </si>
  <si>
    <t>Приложение № 3
к предложению о размере цен (тарифов)</t>
  </si>
  <si>
    <t>Приложение № 5
к предложению о размере цен (тарифов)</t>
  </si>
  <si>
    <t>Фактические показатели за год, предществующих базовому периоду (2017г.)</t>
  </si>
  <si>
    <t>Показатели, утвержденные на базовый период (2018г.)</t>
  </si>
  <si>
    <t>Предложения на расчетный период регулирования (2019г.)</t>
  </si>
  <si>
    <t>****</t>
  </si>
  <si>
    <t>*</t>
  </si>
  <si>
    <t>*****</t>
  </si>
  <si>
    <t>С 2018 г. информация о среднесписочной численности персонала и среднемесячной заработной плате на одного работникаи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данное требование  отстутствует.</t>
  </si>
  <si>
    <t>Показатель чистой прибыли (убытка) организации за 2017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</si>
  <si>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 xml:space="preserve">Информация о чистой прибыли не отражается в составе тарифной заявки и в тарифных решениях (протоколах, выписках)., т.к.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</si>
  <si>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доходность продаж для прочих потребителей / величина сбытовой надбавки для прочих потребителей</t>
  </si>
  <si>
    <t xml:space="preserve"> Отраслевое соглашение по атомной энергетике, промышленности и науке на 2015-2017 годы. Зарегистрировано от 29.01.2015г. №2/15-17. </t>
  </si>
  <si>
    <t> Отраслевое соглашение по атомной энергетике, промышленности и науке на 2018-2020 годы. Зарегистрировано 26.12.2017г № 32/18-20</t>
  </si>
  <si>
    <t>Рентабельность продаж (величина прибыли от продаж в каждом рубле выручки)</t>
  </si>
  <si>
    <t>менее 150 кВт*</t>
  </si>
  <si>
    <t>от 150 кВт до 670 кВт*</t>
  </si>
  <si>
    <t>Необходимые расходы из прибыли***</t>
  </si>
  <si>
    <t xml:space="preserve">  16 782****</t>
  </si>
  <si>
    <t xml:space="preserve">процент,  руб./МВт·ч
</t>
  </si>
  <si>
    <t>ПРЕДЛОЖЕНИЕ</t>
  </si>
  <si>
    <t>о размере цен (тарифов) на 2019 г.</t>
  </si>
  <si>
    <t>Акционерное Общество «АтомЭнергоСбыт»  
(АО "АтомЭнергоСбыт" ) (Курская область)</t>
  </si>
  <si>
    <t xml:space="preserve">Приложение № 1
 предложению о размере цен
(тарифов)
</t>
  </si>
  <si>
    <t>Раздел 1. Информация об организации</t>
  </si>
  <si>
    <t>Полное наименование</t>
  </si>
  <si>
    <t xml:space="preserve">Акционерное Общество «АтомЭнергоСбыт»  </t>
  </si>
  <si>
    <t>Сокращенное наименование</t>
  </si>
  <si>
    <t>АО "АтомЭнергоСбыт"</t>
  </si>
  <si>
    <t>Место нахождения</t>
  </si>
  <si>
    <t xml:space="preserve">115432, г.Москва, Проектируемый проезд 4062-й, д.6, стр.25  </t>
  </si>
  <si>
    <t>Фактический адрес</t>
  </si>
  <si>
    <t>ИНН</t>
  </si>
  <si>
    <t>КПП</t>
  </si>
  <si>
    <t>ФИО руководителя</t>
  </si>
  <si>
    <t>Конюшенко Петр Петрович</t>
  </si>
  <si>
    <t>Адрес электронной почты</t>
  </si>
  <si>
    <t>info@atomsbt.ru</t>
  </si>
  <si>
    <t>Контактный телефон</t>
  </si>
  <si>
    <t>тел.:  +7 (495) 784-77-01 (многоканальный)</t>
  </si>
  <si>
    <t>Факс</t>
  </si>
  <si>
    <t>+7 (495) 784-77-01 доб. 149   </t>
  </si>
  <si>
    <t>Со 2 полугодия 2018 г. в соответствии с "Методическими указаниями по расчету сбытовых надбавок гарантирующих поставщиков с использованием метода сравнения аналогов", утвержденных  приказом ФАС России №1554/17 от 21.11.2017 г.  группа "менее 670 кВт" объединяет две группы "менее150 кВт" и "от 150 кВт до 670 кВт"</t>
  </si>
  <si>
    <t>С 2018 г. в соответствии с "Методическими указаниями по расчету сбытовых надбавок гарантирующих поставщиков с использованием метода сравнения аналогов", утвержденных  приказом ФАС России №1554/17 от 21.11.2017 г.  используется величина расчетной предпринимательской прибыли.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</si>
</sst>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0"/>
    <numFmt numFmtId="186" formatCode="#,##0.0000000"/>
    <numFmt numFmtId="187" formatCode="0.000%"/>
    <numFmt numFmtId="188" formatCode="0.0%"/>
  </numFmts>
  <fonts count="35">
    <font>
      <sz val="10"/>
      <name val="Arial Cyr"/>
      <family val="0"/>
    </font>
    <font>
      <sz val="12"/>
      <name val="Times New Roman"/>
      <family val="1"/>
    </font>
    <font>
      <sz val="10"/>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b/>
      <sz val="12"/>
      <name val="Times New Roman"/>
      <family val="1"/>
    </font>
    <font>
      <u val="single"/>
      <sz val="11"/>
      <color indexed="12"/>
      <name val="Calibri"/>
      <family val="2"/>
    </font>
    <font>
      <u val="single"/>
      <sz val="10"/>
      <color indexed="20"/>
      <name val="Arial Cyr"/>
      <family val="0"/>
    </font>
    <font>
      <sz val="12"/>
      <color indexed="10"/>
      <name val="Times New Roman"/>
      <family val="1"/>
    </font>
    <font>
      <b/>
      <sz val="12"/>
      <color indexed="8"/>
      <name val="Times New Roman"/>
      <family val="1"/>
    </font>
    <font>
      <sz val="12"/>
      <color indexed="8"/>
      <name val="Times New Roman"/>
      <family val="1"/>
    </font>
    <font>
      <u val="single"/>
      <sz val="11"/>
      <color theme="10"/>
      <name val="Calibri"/>
      <family val="2"/>
    </font>
    <font>
      <u val="single"/>
      <sz val="10"/>
      <color theme="11"/>
      <name val="Arial Cyr"/>
      <family val="0"/>
    </font>
    <font>
      <sz val="11"/>
      <color theme="1"/>
      <name val="Times New Roman"/>
      <family val="1"/>
    </font>
    <font>
      <sz val="12"/>
      <color rgb="FFFF0000"/>
      <name val="Times New Roman"/>
      <family val="1"/>
    </font>
    <font>
      <b/>
      <sz val="12"/>
      <color theme="1"/>
      <name val="Times New Roman"/>
      <family val="1"/>
    </font>
    <font>
      <sz val="12"/>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4" fillId="0" borderId="0">
      <alignment/>
      <protection/>
    </xf>
    <xf numFmtId="0" fontId="30"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4"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94">
    <xf numFmtId="0" fontId="0" fillId="0" borderId="0" xfId="0" applyAlignment="1">
      <alignment/>
    </xf>
    <xf numFmtId="0" fontId="1" fillId="0" borderId="0" xfId="0" applyFont="1" applyAlignment="1">
      <alignment/>
    </xf>
    <xf numFmtId="0" fontId="2" fillId="0" borderId="0" xfId="0" applyFont="1" applyAlignment="1">
      <alignment/>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wrapText="1"/>
      <protection/>
    </xf>
    <xf numFmtId="0" fontId="22" fillId="0" borderId="0" xfId="0" applyFont="1" applyAlignment="1">
      <alignment horizontal="center" vertical="center" wrapText="1"/>
    </xf>
    <xf numFmtId="0" fontId="22" fillId="0" borderId="0" xfId="0" applyFont="1" applyAlignment="1">
      <alignment vertical="top"/>
    </xf>
    <xf numFmtId="0" fontId="21" fillId="0" borderId="0" xfId="53" applyFont="1" applyBorder="1" applyAlignment="1">
      <alignment horizontal="center" vertical="top" wrapText="1"/>
      <protection/>
    </xf>
    <xf numFmtId="0" fontId="21" fillId="0" borderId="0" xfId="53" applyFont="1" applyBorder="1" applyAlignment="1">
      <alignment horizontal="left" vertical="top" wrapText="1"/>
      <protection/>
    </xf>
    <xf numFmtId="0" fontId="2" fillId="0" borderId="0" xfId="0" applyFont="1" applyAlignment="1">
      <alignmen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0" xfId="0" applyFont="1" applyAlignment="1">
      <alignment vertical="center"/>
    </xf>
    <xf numFmtId="0" fontId="21" fillId="0" borderId="10" xfId="53" applyFont="1" applyBorder="1" applyAlignment="1">
      <alignment horizontal="center" vertical="top" wrapText="1"/>
      <protection/>
    </xf>
    <xf numFmtId="0" fontId="21" fillId="0" borderId="10" xfId="53" applyFont="1" applyBorder="1" applyAlignment="1">
      <alignment horizontal="left" vertical="top" wrapText="1"/>
      <protection/>
    </xf>
    <xf numFmtId="0" fontId="21" fillId="0" borderId="10" xfId="53" applyFont="1" applyBorder="1" applyAlignment="1">
      <alignment horizontal="center" vertical="top"/>
      <protection/>
    </xf>
    <xf numFmtId="0" fontId="21" fillId="0" borderId="10" xfId="53" applyFont="1" applyFill="1" applyBorder="1" applyAlignment="1">
      <alignment horizontal="center" vertical="center" wrapText="1"/>
      <protection/>
    </xf>
    <xf numFmtId="0" fontId="21" fillId="0" borderId="10" xfId="53" applyFont="1" applyFill="1" applyBorder="1" applyAlignment="1">
      <alignment horizontal="center" vertical="top"/>
      <protection/>
    </xf>
    <xf numFmtId="3" fontId="1" fillId="0" borderId="0" xfId="0" applyNumberFormat="1" applyFont="1" applyAlignment="1">
      <alignment/>
    </xf>
    <xf numFmtId="180" fontId="1" fillId="0" borderId="0" xfId="0" applyNumberFormat="1" applyFont="1" applyAlignment="1">
      <alignment/>
    </xf>
    <xf numFmtId="178" fontId="23" fillId="0" borderId="13" xfId="0" applyNumberFormat="1" applyFont="1" applyFill="1" applyBorder="1" applyAlignment="1">
      <alignment horizontal="center" vertical="center"/>
    </xf>
    <xf numFmtId="178" fontId="1" fillId="0" borderId="13" xfId="0" applyNumberFormat="1" applyFont="1" applyFill="1" applyBorder="1" applyAlignment="1">
      <alignment horizontal="center" vertical="top"/>
    </xf>
    <xf numFmtId="178" fontId="23" fillId="0" borderId="13" xfId="0" applyNumberFormat="1" applyFont="1" applyFill="1" applyBorder="1" applyAlignment="1">
      <alignment horizontal="center" vertical="top"/>
    </xf>
    <xf numFmtId="0" fontId="1" fillId="0" borderId="13" xfId="53" applyFont="1" applyFill="1" applyBorder="1" applyAlignment="1">
      <alignment horizontal="center" vertical="top" wrapText="1"/>
      <protection/>
    </xf>
    <xf numFmtId="0" fontId="1" fillId="0" borderId="0" xfId="0" applyFont="1" applyAlignment="1">
      <alignment horizontal="right" vertical="center"/>
    </xf>
    <xf numFmtId="0" fontId="31" fillId="0" borderId="10" xfId="0" applyFont="1" applyBorder="1" applyAlignment="1">
      <alignment vertical="center" wrapText="1"/>
    </xf>
    <xf numFmtId="10" fontId="1" fillId="0" borderId="0" xfId="0" applyNumberFormat="1" applyFont="1" applyAlignment="1">
      <alignment vertical="top"/>
    </xf>
    <xf numFmtId="2" fontId="1" fillId="0" borderId="0" xfId="0" applyNumberFormat="1" applyFont="1" applyAlignment="1">
      <alignment vertical="top"/>
    </xf>
    <xf numFmtId="172" fontId="1" fillId="0" borderId="0" xfId="0" applyNumberFormat="1" applyFont="1" applyAlignment="1">
      <alignment/>
    </xf>
    <xf numFmtId="177" fontId="1" fillId="0" borderId="0" xfId="0" applyNumberFormat="1" applyFont="1" applyAlignment="1">
      <alignment/>
    </xf>
    <xf numFmtId="0" fontId="1" fillId="0" borderId="0" xfId="0" applyFont="1" applyFill="1" applyAlignment="1">
      <alignment/>
    </xf>
    <xf numFmtId="3" fontId="1"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10" fontId="1" fillId="0" borderId="13"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wrapText="1"/>
    </xf>
    <xf numFmtId="2" fontId="21" fillId="0" borderId="10" xfId="53" applyNumberFormat="1" applyFont="1" applyFill="1" applyBorder="1" applyAlignment="1">
      <alignment horizontal="center" vertical="center" wrapText="1"/>
      <protection/>
    </xf>
    <xf numFmtId="172" fontId="1" fillId="0" borderId="13" xfId="0" applyNumberFormat="1" applyFont="1" applyFill="1" applyBorder="1" applyAlignment="1">
      <alignment horizontal="center" vertical="center" wrapText="1"/>
    </xf>
    <xf numFmtId="0" fontId="32" fillId="0" borderId="0" xfId="0" applyFont="1" applyFill="1" applyAlignment="1">
      <alignment horizontal="center"/>
    </xf>
    <xf numFmtId="178" fontId="1" fillId="0" borderId="0" xfId="0" applyNumberFormat="1" applyFont="1" applyAlignment="1">
      <alignment vertical="top"/>
    </xf>
    <xf numFmtId="178" fontId="1" fillId="0" borderId="0" xfId="0" applyNumberFormat="1" applyFont="1" applyAlignment="1">
      <alignment/>
    </xf>
    <xf numFmtId="178" fontId="2" fillId="0" borderId="0" xfId="0" applyNumberFormat="1" applyFont="1" applyAlignment="1">
      <alignment/>
    </xf>
    <xf numFmtId="3" fontId="1" fillId="0" borderId="13" xfId="0" applyNumberFormat="1" applyFont="1" applyFill="1" applyBorder="1" applyAlignment="1">
      <alignment horizontal="center" vertical="top"/>
    </xf>
    <xf numFmtId="0" fontId="1" fillId="0" borderId="13" xfId="0" applyFont="1" applyFill="1" applyBorder="1" applyAlignment="1">
      <alignment vertical="center"/>
    </xf>
    <xf numFmtId="0" fontId="22" fillId="0" borderId="10" xfId="0" applyFont="1" applyFill="1" applyBorder="1" applyAlignment="1">
      <alignment horizontal="center" vertical="center"/>
    </xf>
    <xf numFmtId="1" fontId="1" fillId="0" borderId="13" xfId="0" applyNumberFormat="1" applyFont="1" applyFill="1" applyBorder="1" applyAlignment="1">
      <alignment vertical="center"/>
    </xf>
    <xf numFmtId="179" fontId="1" fillId="0" borderId="0" xfId="0" applyNumberFormat="1" applyFont="1" applyAlignment="1">
      <alignment vertical="top"/>
    </xf>
    <xf numFmtId="3" fontId="1" fillId="0" borderId="13" xfId="0" applyNumberFormat="1" applyFont="1" applyFill="1" applyBorder="1" applyAlignment="1">
      <alignment horizontal="center" vertical="center" wrapText="1"/>
    </xf>
    <xf numFmtId="3" fontId="23" fillId="0" borderId="13" xfId="0" applyNumberFormat="1" applyFont="1" applyFill="1" applyBorder="1" applyAlignment="1">
      <alignment horizontal="center" vertical="center" wrapText="1"/>
    </xf>
    <xf numFmtId="0" fontId="1" fillId="0" borderId="13" xfId="0" applyFont="1" applyFill="1" applyBorder="1" applyAlignment="1">
      <alignment vertical="center" wrapText="1"/>
    </xf>
    <xf numFmtId="178" fontId="1" fillId="0" borderId="13" xfId="0" applyNumberFormat="1" applyFont="1" applyFill="1" applyBorder="1" applyAlignment="1">
      <alignment horizontal="center" vertical="center" wrapText="1"/>
    </xf>
    <xf numFmtId="178" fontId="23" fillId="0" borderId="13" xfId="0" applyNumberFormat="1" applyFont="1" applyFill="1" applyBorder="1" applyAlignment="1">
      <alignment horizontal="center" vertical="center" wrapText="1"/>
    </xf>
    <xf numFmtId="178" fontId="1" fillId="0" borderId="13" xfId="0" applyNumberFormat="1" applyFont="1" applyFill="1" applyBorder="1" applyAlignment="1">
      <alignment vertical="center" wrapText="1"/>
    </xf>
    <xf numFmtId="0" fontId="23" fillId="0" borderId="13" xfId="0" applyFont="1" applyFill="1" applyBorder="1" applyAlignment="1">
      <alignment horizontal="center" vertical="center" wrapText="1"/>
    </xf>
    <xf numFmtId="177" fontId="1" fillId="0" borderId="13" xfId="0" applyNumberFormat="1" applyFont="1" applyFill="1" applyBorder="1" applyAlignment="1">
      <alignment horizontal="center" vertical="center"/>
    </xf>
    <xf numFmtId="188" fontId="1" fillId="0" borderId="0" xfId="0" applyNumberFormat="1" applyFont="1" applyAlignment="1">
      <alignment/>
    </xf>
    <xf numFmtId="0" fontId="1" fillId="0" borderId="13" xfId="53" applyFont="1" applyFill="1" applyBorder="1" applyAlignment="1">
      <alignment horizontal="left" vertical="top" wrapText="1"/>
      <protection/>
    </xf>
    <xf numFmtId="0" fontId="21" fillId="0" borderId="11" xfId="53" applyFont="1" applyBorder="1" applyAlignment="1">
      <alignment horizontal="center" vertical="top" wrapText="1"/>
      <protection/>
    </xf>
    <xf numFmtId="0" fontId="1" fillId="0" borderId="13" xfId="53" applyFont="1" applyBorder="1" applyAlignment="1">
      <alignment horizontal="center" vertical="top" wrapText="1"/>
      <protection/>
    </xf>
    <xf numFmtId="0" fontId="1" fillId="0" borderId="13" xfId="53" applyFont="1" applyBorder="1" applyAlignment="1">
      <alignment horizontal="left" vertical="top" wrapText="1"/>
      <protection/>
    </xf>
    <xf numFmtId="0" fontId="1" fillId="0" borderId="13" xfId="0" applyFont="1" applyFill="1" applyBorder="1" applyAlignment="1">
      <alignment horizontal="center" vertical="center"/>
    </xf>
    <xf numFmtId="0" fontId="1" fillId="0" borderId="13" xfId="53" applyFont="1" applyBorder="1" applyAlignment="1">
      <alignment horizontal="center" vertical="center" wrapText="1"/>
      <protection/>
    </xf>
    <xf numFmtId="0" fontId="1" fillId="0" borderId="13" xfId="53" applyFont="1" applyBorder="1" applyAlignment="1">
      <alignment horizontal="left" vertical="center" wrapText="1"/>
      <protection/>
    </xf>
    <xf numFmtId="0" fontId="31" fillId="0" borderId="0" xfId="0" applyFont="1" applyAlignment="1">
      <alignment/>
    </xf>
    <xf numFmtId="0" fontId="31" fillId="0" borderId="0" xfId="0" applyFont="1" applyAlignment="1">
      <alignment wrapText="1"/>
    </xf>
    <xf numFmtId="0" fontId="33" fillId="0" borderId="0" xfId="0" applyFont="1" applyAlignment="1">
      <alignment/>
    </xf>
    <xf numFmtId="0" fontId="2" fillId="0" borderId="0" xfId="0" applyFont="1" applyAlignment="1">
      <alignment horizontal="right" wrapText="1"/>
    </xf>
    <xf numFmtId="0" fontId="33" fillId="0" borderId="0" xfId="0" applyFont="1" applyAlignment="1">
      <alignment wrapText="1"/>
    </xf>
    <xf numFmtId="0" fontId="31" fillId="0" borderId="10" xfId="0" applyFont="1" applyBorder="1" applyAlignment="1">
      <alignment vertical="center"/>
    </xf>
    <xf numFmtId="0" fontId="34" fillId="0" borderId="0" xfId="0" applyFont="1" applyAlignment="1">
      <alignment/>
    </xf>
    <xf numFmtId="0" fontId="29" fillId="0" borderId="0" xfId="42" applyAlignment="1" applyProtection="1">
      <alignment/>
      <protection/>
    </xf>
    <xf numFmtId="0" fontId="1" fillId="0" borderId="0" xfId="0" applyFont="1" applyAlignment="1">
      <alignment horizontal="center" vertical="center"/>
    </xf>
    <xf numFmtId="0" fontId="31"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33" fillId="0" borderId="0" xfId="0" applyFont="1" applyAlignment="1">
      <alignment horizontal="center"/>
    </xf>
    <xf numFmtId="0" fontId="3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2" fontId="1" fillId="0" borderId="0" xfId="0" applyNumberFormat="1" applyFont="1" applyAlignment="1">
      <alignment horizontal="left" vertical="center" wrapText="1"/>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32" fillId="0" borderId="14" xfId="0" applyFont="1" applyFill="1" applyBorder="1" applyAlignment="1">
      <alignment horizontal="center"/>
    </xf>
    <xf numFmtId="2" fontId="21" fillId="0" borderId="15" xfId="53" applyNumberFormat="1" applyFont="1" applyFill="1" applyBorder="1" applyAlignment="1">
      <alignment horizontal="center" vertical="center" wrapText="1"/>
      <protection/>
    </xf>
    <xf numFmtId="2" fontId="21" fillId="0" borderId="16" xfId="53" applyNumberFormat="1" applyFont="1" applyFill="1" applyBorder="1" applyAlignment="1">
      <alignment horizontal="center" vertical="center" wrapText="1"/>
      <protection/>
    </xf>
    <xf numFmtId="0" fontId="2" fillId="0" borderId="0" xfId="0" applyFont="1" applyAlignment="1">
      <alignment horizontal="left" wrapText="1" indent="3"/>
    </xf>
    <xf numFmtId="0" fontId="21" fillId="0" borderId="17"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wrapText="1"/>
      <protection/>
    </xf>
    <xf numFmtId="0" fontId="31" fillId="0" borderId="10" xfId="0" applyFont="1" applyBorder="1" applyAlignment="1">
      <alignment horizontal="center" vertical="center" wrapText="1"/>
    </xf>
    <xf numFmtId="3" fontId="1" fillId="0" borderId="0" xfId="0" applyNumberFormat="1" applyFont="1" applyAlignment="1">
      <alignment horizontal="center" vertical="center"/>
    </xf>
    <xf numFmtId="4" fontId="1" fillId="0" borderId="0" xfId="0" applyNumberFormat="1"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tomsbt.ru/kontakty/#mod_id"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view="pageBreakPreview" zoomScale="175" zoomScaleSheetLayoutView="175" zoomScalePageLayoutView="0" workbookViewId="0" topLeftCell="A1">
      <selection activeCell="B10" sqref="B10"/>
    </sheetView>
  </sheetViews>
  <sheetFormatPr defaultColWidth="9.00390625" defaultRowHeight="12.75"/>
  <cols>
    <col min="1" max="1" width="45.625" style="0" customWidth="1"/>
    <col min="2" max="2" width="56.875" style="0" customWidth="1"/>
  </cols>
  <sheetData>
    <row r="1" s="65" customFormat="1" ht="15">
      <c r="B1" s="66"/>
    </row>
    <row r="2" spans="1:2" s="67" customFormat="1" ht="15.75">
      <c r="A2" s="76" t="s">
        <v>133</v>
      </c>
      <c r="B2" s="76"/>
    </row>
    <row r="3" spans="1:2" s="67" customFormat="1" ht="15.75">
      <c r="A3" s="76" t="s">
        <v>134</v>
      </c>
      <c r="B3" s="76"/>
    </row>
    <row r="4" spans="1:2" s="67" customFormat="1" ht="37.5" customHeight="1">
      <c r="A4" s="77" t="s">
        <v>135</v>
      </c>
      <c r="B4" s="76"/>
    </row>
    <row r="5" s="65" customFormat="1" ht="15">
      <c r="B5" s="66"/>
    </row>
    <row r="6" s="65" customFormat="1" ht="15">
      <c r="B6" s="66"/>
    </row>
    <row r="7" s="65" customFormat="1" ht="15">
      <c r="B7" s="66"/>
    </row>
    <row r="8" s="65" customFormat="1" ht="15">
      <c r="B8"/>
    </row>
    <row r="9" s="65" customFormat="1" ht="15">
      <c r="B9" s="66"/>
    </row>
    <row r="10" s="65" customFormat="1" ht="15">
      <c r="B10" s="66"/>
    </row>
    <row r="11" s="65" customFormat="1" ht="15">
      <c r="B11" s="66"/>
    </row>
    <row r="12" s="65" customFormat="1" ht="15">
      <c r="B12" s="66"/>
    </row>
  </sheetData>
  <sheetProtection/>
  <mergeCells count="3">
    <mergeCell ref="A2:B2"/>
    <mergeCell ref="A3:B3"/>
    <mergeCell ref="A4:B4"/>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1">
      <selection activeCell="B19" sqref="B19"/>
    </sheetView>
  </sheetViews>
  <sheetFormatPr defaultColWidth="9.00390625" defaultRowHeight="12.75"/>
  <cols>
    <col min="1" max="1" width="45.625" style="0" customWidth="1"/>
    <col min="2" max="2" width="65.125" style="0" customWidth="1"/>
  </cols>
  <sheetData>
    <row r="1" s="65" customFormat="1" ht="51.75">
      <c r="B1" s="68" t="s">
        <v>136</v>
      </c>
    </row>
    <row r="2" s="65" customFormat="1" ht="15">
      <c r="B2" s="66"/>
    </row>
    <row r="3" spans="1:2" s="67" customFormat="1" ht="15.75">
      <c r="A3" s="67" t="s">
        <v>137</v>
      </c>
      <c r="B3" s="69"/>
    </row>
    <row r="4" s="65" customFormat="1" ht="15">
      <c r="B4" s="66"/>
    </row>
    <row r="5" spans="1:2" s="65" customFormat="1" ht="15">
      <c r="A5" s="70" t="s">
        <v>138</v>
      </c>
      <c r="B5" s="28" t="s">
        <v>139</v>
      </c>
    </row>
    <row r="6" spans="1:2" s="65" customFormat="1" ht="20.25" customHeight="1">
      <c r="A6" s="70" t="s">
        <v>140</v>
      </c>
      <c r="B6" s="28" t="s">
        <v>141</v>
      </c>
    </row>
    <row r="7" spans="1:2" s="65" customFormat="1" ht="15">
      <c r="A7" s="70" t="s">
        <v>142</v>
      </c>
      <c r="B7" s="28" t="s">
        <v>143</v>
      </c>
    </row>
    <row r="8" spans="1:2" s="65" customFormat="1" ht="15">
      <c r="A8" s="70" t="s">
        <v>144</v>
      </c>
      <c r="B8" s="28" t="str">
        <f>B7</f>
        <v>115432, г.Москва, Проектируемый проезд 4062-й, д.6, стр.25  </v>
      </c>
    </row>
    <row r="9" spans="1:3" s="65" customFormat="1" ht="20.25" customHeight="1">
      <c r="A9" s="70" t="s">
        <v>145</v>
      </c>
      <c r="B9" s="74">
        <v>7704228075</v>
      </c>
      <c r="C9" s="71"/>
    </row>
    <row r="10" spans="1:3" s="65" customFormat="1" ht="20.25" customHeight="1">
      <c r="A10" s="70" t="s">
        <v>146</v>
      </c>
      <c r="B10" s="75">
        <v>772501001</v>
      </c>
      <c r="C10" s="71"/>
    </row>
    <row r="11" spans="1:2" s="65" customFormat="1" ht="20.25" customHeight="1">
      <c r="A11" s="70" t="s">
        <v>147</v>
      </c>
      <c r="B11" s="28" t="s">
        <v>148</v>
      </c>
    </row>
    <row r="12" spans="1:2" s="65" customFormat="1" ht="20.25" customHeight="1">
      <c r="A12" s="70" t="s">
        <v>149</v>
      </c>
      <c r="B12" s="72" t="s">
        <v>150</v>
      </c>
    </row>
    <row r="13" spans="1:2" s="65" customFormat="1" ht="15">
      <c r="A13" s="70" t="s">
        <v>151</v>
      </c>
      <c r="B13" s="28" t="s">
        <v>152</v>
      </c>
    </row>
    <row r="14" spans="1:2" s="65" customFormat="1" ht="15">
      <c r="A14" s="70" t="s">
        <v>153</v>
      </c>
      <c r="B14" s="28" t="s">
        <v>154</v>
      </c>
    </row>
    <row r="15" s="65" customFormat="1" ht="15">
      <c r="B15" s="66"/>
    </row>
    <row r="16" s="65" customFormat="1" ht="15">
      <c r="B16" s="66"/>
    </row>
    <row r="17" s="65" customFormat="1" ht="15">
      <c r="B17" s="66"/>
    </row>
    <row r="18" s="65" customFormat="1" ht="15">
      <c r="B18"/>
    </row>
    <row r="19" s="65" customFormat="1" ht="15">
      <c r="B19"/>
    </row>
    <row r="20" s="65" customFormat="1" ht="15">
      <c r="B20" s="66"/>
    </row>
    <row r="21" s="65" customFormat="1" ht="15">
      <c r="B21" s="66"/>
    </row>
    <row r="22" s="65" customFormat="1" ht="15">
      <c r="B22" s="66"/>
    </row>
    <row r="23" s="65" customFormat="1" ht="15">
      <c r="B23" s="66"/>
    </row>
  </sheetData>
  <sheetProtection/>
  <hyperlinks>
    <hyperlink ref="B12" r:id="rId1" display="http://atomsbt.ru/kontakty/#mod_id"/>
  </hyperlinks>
  <printOptions/>
  <pageMargins left="0.7" right="0.7" top="0.75" bottom="0.75" header="0.3" footer="0.3"/>
  <pageSetup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dimension ref="A1:L114"/>
  <sheetViews>
    <sheetView view="pageBreakPreview" zoomScaleSheetLayoutView="100" zoomScalePageLayoutView="0" workbookViewId="0" topLeftCell="A37">
      <selection activeCell="G99" sqref="G99"/>
    </sheetView>
  </sheetViews>
  <sheetFormatPr defaultColWidth="9.00390625" defaultRowHeight="12.75"/>
  <cols>
    <col min="1" max="1" width="9.75390625" style="1" customWidth="1"/>
    <col min="2" max="2" width="64.00390625" style="1" customWidth="1"/>
    <col min="3" max="3" width="12.25390625" style="1" customWidth="1"/>
    <col min="4" max="4" width="29.75390625" style="1" customWidth="1"/>
    <col min="5" max="5" width="31.375" style="1" customWidth="1"/>
    <col min="6" max="6" width="27.75390625" style="1" customWidth="1"/>
    <col min="7" max="7" width="19.75390625" style="1" customWidth="1"/>
    <col min="8" max="8" width="17.75390625" style="1" customWidth="1"/>
    <col min="9" max="9" width="12.625" style="1" customWidth="1"/>
    <col min="10" max="10" width="16.75390625" style="1" customWidth="1"/>
    <col min="11" max="11" width="16.25390625" style="1" customWidth="1"/>
    <col min="12" max="12" width="15.875" style="1" customWidth="1"/>
    <col min="13" max="16384" width="9.125" style="1" customWidth="1"/>
  </cols>
  <sheetData>
    <row r="1" ht="39">
      <c r="F1" s="9" t="s">
        <v>113</v>
      </c>
    </row>
    <row r="5" spans="1:6" ht="16.5">
      <c r="A5" s="78" t="s">
        <v>33</v>
      </c>
      <c r="B5" s="79"/>
      <c r="C5" s="79"/>
      <c r="D5" s="79"/>
      <c r="E5" s="79"/>
      <c r="F5" s="79"/>
    </row>
    <row r="6" spans="4:10" ht="15.75">
      <c r="D6" s="33"/>
      <c r="E6" s="33"/>
      <c r="F6" s="33"/>
      <c r="H6" s="22"/>
      <c r="J6" s="22"/>
    </row>
    <row r="7" spans="4:8" ht="15.75">
      <c r="D7" s="40"/>
      <c r="E7" s="40"/>
      <c r="F7" s="40"/>
      <c r="H7" s="21"/>
    </row>
    <row r="8" spans="1:6" s="12" customFormat="1" ht="47.25">
      <c r="A8" s="10" t="s">
        <v>11</v>
      </c>
      <c r="B8" s="11" t="s">
        <v>0</v>
      </c>
      <c r="C8" s="11" t="s">
        <v>34</v>
      </c>
      <c r="D8" s="11" t="s">
        <v>115</v>
      </c>
      <c r="E8" s="11" t="s">
        <v>116</v>
      </c>
      <c r="F8" s="11" t="s">
        <v>117</v>
      </c>
    </row>
    <row r="9" spans="1:10" s="13" customFormat="1" ht="15.75">
      <c r="A9" s="60">
        <v>1</v>
      </c>
      <c r="B9" s="61" t="s">
        <v>35</v>
      </c>
      <c r="C9" s="60"/>
      <c r="D9" s="23">
        <f>D11+D61+D74</f>
        <v>3208303.7819999997</v>
      </c>
      <c r="E9" s="23">
        <f>E11+E61+E74</f>
        <v>3202041.7</v>
      </c>
      <c r="F9" s="23">
        <f>F11+F61+F74</f>
        <v>3191093</v>
      </c>
      <c r="J9" s="41"/>
    </row>
    <row r="10" spans="1:10" s="13" customFormat="1" ht="15.75">
      <c r="A10" s="60"/>
      <c r="B10" s="61" t="s">
        <v>36</v>
      </c>
      <c r="C10" s="60"/>
      <c r="D10" s="24"/>
      <c r="E10" s="24"/>
      <c r="F10" s="24"/>
      <c r="J10" s="41"/>
    </row>
    <row r="11" spans="1:10" s="13" customFormat="1" ht="15.75">
      <c r="A11" s="60" t="s">
        <v>2</v>
      </c>
      <c r="B11" s="61" t="s">
        <v>37</v>
      </c>
      <c r="C11" s="60" t="s">
        <v>38</v>
      </c>
      <c r="D11" s="25">
        <f>D12+D15</f>
        <v>926117.704</v>
      </c>
      <c r="E11" s="25">
        <f>E12+E15</f>
        <v>931220</v>
      </c>
      <c r="F11" s="25">
        <f>F12+F15</f>
        <v>947365.9999999999</v>
      </c>
      <c r="J11" s="41"/>
    </row>
    <row r="12" spans="1:10" s="13" customFormat="1" ht="15.75">
      <c r="A12" s="60" t="s">
        <v>39</v>
      </c>
      <c r="B12" s="61" t="s">
        <v>40</v>
      </c>
      <c r="C12" s="60" t="s">
        <v>38</v>
      </c>
      <c r="D12" s="24">
        <f>D13+D14</f>
        <v>0</v>
      </c>
      <c r="E12" s="24">
        <v>0</v>
      </c>
      <c r="F12" s="24">
        <f>F13+F14</f>
        <v>0</v>
      </c>
      <c r="J12" s="41"/>
    </row>
    <row r="13" spans="1:10" s="13" customFormat="1" ht="15.75">
      <c r="A13" s="60"/>
      <c r="B13" s="61" t="s">
        <v>41</v>
      </c>
      <c r="C13" s="60" t="s">
        <v>38</v>
      </c>
      <c r="D13" s="24">
        <v>0</v>
      </c>
      <c r="E13" s="24">
        <v>0</v>
      </c>
      <c r="F13" s="24">
        <v>0</v>
      </c>
      <c r="J13" s="41"/>
    </row>
    <row r="14" spans="1:10" s="13" customFormat="1" ht="15.75">
      <c r="A14" s="60"/>
      <c r="B14" s="61" t="s">
        <v>42</v>
      </c>
      <c r="C14" s="60" t="s">
        <v>38</v>
      </c>
      <c r="D14" s="24">
        <v>0</v>
      </c>
      <c r="E14" s="24">
        <v>0</v>
      </c>
      <c r="F14" s="24">
        <v>0</v>
      </c>
      <c r="J14" s="41"/>
    </row>
    <row r="15" spans="1:10" s="13" customFormat="1" ht="15.75">
      <c r="A15" s="60" t="s">
        <v>43</v>
      </c>
      <c r="B15" s="61" t="s">
        <v>44</v>
      </c>
      <c r="C15" s="60" t="s">
        <v>38</v>
      </c>
      <c r="D15" s="25">
        <f>D16+D17</f>
        <v>926117.704</v>
      </c>
      <c r="E15" s="25">
        <f>E16+E17</f>
        <v>931220</v>
      </c>
      <c r="F15" s="25">
        <f>F16+F17</f>
        <v>947365.9999999999</v>
      </c>
      <c r="J15" s="41"/>
    </row>
    <row r="16" spans="1:10" s="13" customFormat="1" ht="15.75">
      <c r="A16" s="60"/>
      <c r="B16" s="61" t="s">
        <v>41</v>
      </c>
      <c r="C16" s="60" t="s">
        <v>38</v>
      </c>
      <c r="D16" s="24">
        <f aca="true" t="shared" si="0" ref="D16:F17">D24+D31+D38+D45+D52+D59</f>
        <v>471097.79600000003</v>
      </c>
      <c r="E16" s="24">
        <f t="shared" si="0"/>
        <v>473929.501</v>
      </c>
      <c r="F16" s="24">
        <f t="shared" si="0"/>
        <v>482146.74899999995</v>
      </c>
      <c r="J16" s="41"/>
    </row>
    <row r="17" spans="1:10" s="13" customFormat="1" ht="15.75">
      <c r="A17" s="60"/>
      <c r="B17" s="61" t="s">
        <v>42</v>
      </c>
      <c r="C17" s="60" t="s">
        <v>38</v>
      </c>
      <c r="D17" s="24">
        <f t="shared" si="0"/>
        <v>455019.908</v>
      </c>
      <c r="E17" s="24">
        <f t="shared" si="0"/>
        <v>457290.499</v>
      </c>
      <c r="F17" s="24">
        <f t="shared" si="0"/>
        <v>465219.25099999993</v>
      </c>
      <c r="J17" s="41"/>
    </row>
    <row r="18" spans="1:10" s="13" customFormat="1" ht="15.75">
      <c r="A18" s="60"/>
      <c r="B18" s="61" t="s">
        <v>36</v>
      </c>
      <c r="C18" s="60" t="s">
        <v>38</v>
      </c>
      <c r="D18" s="24"/>
      <c r="E18" s="24"/>
      <c r="F18" s="24"/>
      <c r="J18" s="41"/>
    </row>
    <row r="19" spans="1:10" s="14" customFormat="1" ht="63">
      <c r="A19" s="60" t="s">
        <v>45</v>
      </c>
      <c r="B19" s="61" t="s">
        <v>46</v>
      </c>
      <c r="C19" s="60" t="s">
        <v>38</v>
      </c>
      <c r="D19" s="23">
        <f>D20+D23</f>
        <v>429488.884</v>
      </c>
      <c r="E19" s="23">
        <f>E20+E23</f>
        <v>432038.79799999995</v>
      </c>
      <c r="F19" s="23">
        <f>F20+F23</f>
        <v>439529.72199999995</v>
      </c>
      <c r="J19" s="41"/>
    </row>
    <row r="20" spans="1:10" s="13" customFormat="1" ht="15.75">
      <c r="A20" s="60" t="s">
        <v>47</v>
      </c>
      <c r="B20" s="61" t="s">
        <v>40</v>
      </c>
      <c r="C20" s="60" t="s">
        <v>38</v>
      </c>
      <c r="D20" s="24">
        <f>D21+D22</f>
        <v>0</v>
      </c>
      <c r="E20" s="24">
        <f>E21+E22</f>
        <v>0</v>
      </c>
      <c r="F20" s="24">
        <f>F21+F22</f>
        <v>0</v>
      </c>
      <c r="J20" s="41"/>
    </row>
    <row r="21" spans="1:10" s="13" customFormat="1" ht="15.75">
      <c r="A21" s="60"/>
      <c r="B21" s="61" t="s">
        <v>41</v>
      </c>
      <c r="C21" s="60" t="s">
        <v>38</v>
      </c>
      <c r="D21" s="24">
        <v>0</v>
      </c>
      <c r="E21" s="24">
        <v>0</v>
      </c>
      <c r="F21" s="24">
        <v>0</v>
      </c>
      <c r="G21" s="29"/>
      <c r="H21" s="30"/>
      <c r="J21" s="41"/>
    </row>
    <row r="22" spans="1:10" s="13" customFormat="1" ht="15.75">
      <c r="A22" s="60"/>
      <c r="B22" s="61" t="s">
        <v>42</v>
      </c>
      <c r="C22" s="60" t="s">
        <v>38</v>
      </c>
      <c r="D22" s="24">
        <v>0</v>
      </c>
      <c r="E22" s="24">
        <v>0</v>
      </c>
      <c r="F22" s="24">
        <v>0</v>
      </c>
      <c r="G22" s="29"/>
      <c r="H22" s="30"/>
      <c r="J22" s="41"/>
    </row>
    <row r="23" spans="1:10" s="13" customFormat="1" ht="15.75">
      <c r="A23" s="60" t="s">
        <v>48</v>
      </c>
      <c r="B23" s="61" t="s">
        <v>44</v>
      </c>
      <c r="C23" s="60" t="s">
        <v>38</v>
      </c>
      <c r="D23" s="24">
        <f>D24+D25</f>
        <v>429488.884</v>
      </c>
      <c r="E23" s="24">
        <f>E24+E25</f>
        <v>432038.79799999995</v>
      </c>
      <c r="F23" s="24">
        <f>F24+F25</f>
        <v>439529.72199999995</v>
      </c>
      <c r="G23" s="29"/>
      <c r="H23" s="41"/>
      <c r="J23" s="41"/>
    </row>
    <row r="24" spans="1:10" s="13" customFormat="1" ht="15.75">
      <c r="A24" s="60"/>
      <c r="B24" s="61" t="s">
        <v>41</v>
      </c>
      <c r="C24" s="60" t="s">
        <v>38</v>
      </c>
      <c r="D24" s="24">
        <v>217520.496</v>
      </c>
      <c r="E24" s="24">
        <v>218167.982</v>
      </c>
      <c r="F24" s="24">
        <v>221950.697</v>
      </c>
      <c r="G24" s="29"/>
      <c r="H24" s="41"/>
      <c r="J24" s="41"/>
    </row>
    <row r="25" spans="1:10" s="13" customFormat="1" ht="15.75">
      <c r="A25" s="60"/>
      <c r="B25" s="61" t="s">
        <v>42</v>
      </c>
      <c r="C25" s="60" t="s">
        <v>38</v>
      </c>
      <c r="D25" s="24">
        <v>211968.388</v>
      </c>
      <c r="E25" s="24">
        <v>213870.816</v>
      </c>
      <c r="F25" s="24">
        <v>217579.025</v>
      </c>
      <c r="G25" s="29"/>
      <c r="H25" s="41"/>
      <c r="J25" s="41"/>
    </row>
    <row r="26" spans="1:10" s="13" customFormat="1" ht="47.25">
      <c r="A26" s="60" t="s">
        <v>49</v>
      </c>
      <c r="B26" s="61" t="s">
        <v>50</v>
      </c>
      <c r="C26" s="60" t="s">
        <v>38</v>
      </c>
      <c r="D26" s="23">
        <f>D27+D30</f>
        <v>145635.144</v>
      </c>
      <c r="E26" s="23">
        <f>E27+E30</f>
        <v>145769.354</v>
      </c>
      <c r="F26" s="23">
        <f>F27+F30</f>
        <v>148296.782</v>
      </c>
      <c r="H26" s="41"/>
      <c r="J26" s="41"/>
    </row>
    <row r="27" spans="1:10" s="13" customFormat="1" ht="15.75">
      <c r="A27" s="60" t="s">
        <v>51</v>
      </c>
      <c r="B27" s="61" t="s">
        <v>40</v>
      </c>
      <c r="C27" s="60" t="s">
        <v>38</v>
      </c>
      <c r="D27" s="24">
        <f>D28+D29</f>
        <v>0</v>
      </c>
      <c r="E27" s="24">
        <f>E28+E29</f>
        <v>0</v>
      </c>
      <c r="F27" s="24">
        <f>F28+F29</f>
        <v>0</v>
      </c>
      <c r="H27" s="41"/>
      <c r="J27" s="41"/>
    </row>
    <row r="28" spans="1:10" s="13" customFormat="1" ht="15.75">
      <c r="A28" s="60"/>
      <c r="B28" s="61" t="s">
        <v>41</v>
      </c>
      <c r="C28" s="60" t="s">
        <v>38</v>
      </c>
      <c r="D28" s="24">
        <v>0</v>
      </c>
      <c r="E28" s="24">
        <v>0</v>
      </c>
      <c r="F28" s="24">
        <v>0</v>
      </c>
      <c r="H28" s="41"/>
      <c r="J28" s="41"/>
    </row>
    <row r="29" spans="1:10" s="13" customFormat="1" ht="15.75">
      <c r="A29" s="60"/>
      <c r="B29" s="61" t="s">
        <v>42</v>
      </c>
      <c r="C29" s="60" t="s">
        <v>38</v>
      </c>
      <c r="D29" s="24">
        <v>0</v>
      </c>
      <c r="E29" s="24">
        <v>0</v>
      </c>
      <c r="F29" s="24">
        <v>0</v>
      </c>
      <c r="H29" s="41"/>
      <c r="J29" s="41"/>
    </row>
    <row r="30" spans="1:10" s="13" customFormat="1" ht="15.75">
      <c r="A30" s="60" t="s">
        <v>52</v>
      </c>
      <c r="B30" s="61" t="s">
        <v>44</v>
      </c>
      <c r="C30" s="60" t="s">
        <v>38</v>
      </c>
      <c r="D30" s="24">
        <f>D31+D32</f>
        <v>145635.144</v>
      </c>
      <c r="E30" s="24">
        <f>E31+E32</f>
        <v>145769.354</v>
      </c>
      <c r="F30" s="24">
        <f>F31+F32</f>
        <v>148296.782</v>
      </c>
      <c r="H30" s="41"/>
      <c r="J30" s="41"/>
    </row>
    <row r="31" spans="1:10" s="13" customFormat="1" ht="15.75">
      <c r="A31" s="60"/>
      <c r="B31" s="61" t="s">
        <v>41</v>
      </c>
      <c r="C31" s="60" t="s">
        <v>38</v>
      </c>
      <c r="D31" s="24">
        <v>71781.444</v>
      </c>
      <c r="E31" s="24">
        <v>72872.913</v>
      </c>
      <c r="F31" s="24">
        <v>74136.423</v>
      </c>
      <c r="G31" s="29"/>
      <c r="H31" s="41"/>
      <c r="J31" s="48"/>
    </row>
    <row r="32" spans="1:10" s="13" customFormat="1" ht="15.75">
      <c r="A32" s="60"/>
      <c r="B32" s="61" t="s">
        <v>42</v>
      </c>
      <c r="C32" s="60" t="s">
        <v>38</v>
      </c>
      <c r="D32" s="24">
        <v>73853.7</v>
      </c>
      <c r="E32" s="24">
        <v>72896.441</v>
      </c>
      <c r="F32" s="24">
        <v>74160.359</v>
      </c>
      <c r="G32" s="29"/>
      <c r="H32" s="41"/>
      <c r="J32" s="41"/>
    </row>
    <row r="33" spans="1:10" s="13" customFormat="1" ht="63">
      <c r="A33" s="60" t="s">
        <v>53</v>
      </c>
      <c r="B33" s="61" t="s">
        <v>54</v>
      </c>
      <c r="C33" s="60" t="s">
        <v>38</v>
      </c>
      <c r="D33" s="23">
        <f>D34+D37</f>
        <v>0</v>
      </c>
      <c r="E33" s="23">
        <f>E34+E37</f>
        <v>0</v>
      </c>
      <c r="F33" s="23">
        <f>F34+F37</f>
        <v>0</v>
      </c>
      <c r="G33" s="29"/>
      <c r="H33" s="41"/>
      <c r="J33" s="41"/>
    </row>
    <row r="34" spans="1:10" s="13" customFormat="1" ht="15.75">
      <c r="A34" s="60" t="s">
        <v>55</v>
      </c>
      <c r="B34" s="61" t="s">
        <v>40</v>
      </c>
      <c r="C34" s="60" t="s">
        <v>38</v>
      </c>
      <c r="D34" s="24">
        <f>D35+D36</f>
        <v>0</v>
      </c>
      <c r="E34" s="24">
        <f>E35+E36</f>
        <v>0</v>
      </c>
      <c r="F34" s="24">
        <f>F35+F36</f>
        <v>0</v>
      </c>
      <c r="G34" s="29"/>
      <c r="H34" s="41"/>
      <c r="J34" s="41"/>
    </row>
    <row r="35" spans="1:10" s="13" customFormat="1" ht="15.75">
      <c r="A35" s="60"/>
      <c r="B35" s="61" t="s">
        <v>41</v>
      </c>
      <c r="C35" s="60" t="s">
        <v>38</v>
      </c>
      <c r="D35" s="24">
        <v>0</v>
      </c>
      <c r="E35" s="24">
        <v>0</v>
      </c>
      <c r="F35" s="24">
        <v>0</v>
      </c>
      <c r="G35" s="29"/>
      <c r="H35" s="41"/>
      <c r="J35" s="41"/>
    </row>
    <row r="36" spans="1:10" s="13" customFormat="1" ht="15.75">
      <c r="A36" s="60"/>
      <c r="B36" s="61" t="s">
        <v>42</v>
      </c>
      <c r="C36" s="60" t="s">
        <v>38</v>
      </c>
      <c r="D36" s="24">
        <v>0</v>
      </c>
      <c r="E36" s="24">
        <v>0</v>
      </c>
      <c r="F36" s="24">
        <v>0</v>
      </c>
      <c r="G36" s="29"/>
      <c r="H36" s="41"/>
      <c r="J36" s="41"/>
    </row>
    <row r="37" spans="1:10" s="13" customFormat="1" ht="15.75">
      <c r="A37" s="60" t="s">
        <v>56</v>
      </c>
      <c r="B37" s="61" t="s">
        <v>44</v>
      </c>
      <c r="C37" s="60" t="s">
        <v>38</v>
      </c>
      <c r="D37" s="24">
        <f>D38+D39</f>
        <v>0</v>
      </c>
      <c r="E37" s="24">
        <f>E38+E39</f>
        <v>0</v>
      </c>
      <c r="F37" s="24">
        <f>F38+F39</f>
        <v>0</v>
      </c>
      <c r="G37" s="29"/>
      <c r="H37" s="41"/>
      <c r="J37" s="41"/>
    </row>
    <row r="38" spans="1:10" s="13" customFormat="1" ht="15.75">
      <c r="A38" s="60"/>
      <c r="B38" s="61" t="s">
        <v>41</v>
      </c>
      <c r="C38" s="60" t="s">
        <v>38</v>
      </c>
      <c r="D38" s="24">
        <v>0</v>
      </c>
      <c r="E38" s="24">
        <v>0</v>
      </c>
      <c r="F38" s="24">
        <v>0</v>
      </c>
      <c r="G38" s="29"/>
      <c r="H38" s="41"/>
      <c r="J38" s="41"/>
    </row>
    <row r="39" spans="1:10" s="13" customFormat="1" ht="15.75">
      <c r="A39" s="60"/>
      <c r="B39" s="61" t="s">
        <v>42</v>
      </c>
      <c r="C39" s="60" t="s">
        <v>38</v>
      </c>
      <c r="D39" s="24">
        <v>0</v>
      </c>
      <c r="E39" s="24">
        <v>0</v>
      </c>
      <c r="F39" s="24">
        <v>0</v>
      </c>
      <c r="G39" s="29"/>
      <c r="H39" s="41"/>
      <c r="J39" s="41"/>
    </row>
    <row r="40" spans="1:10" s="13" customFormat="1" ht="63">
      <c r="A40" s="60" t="s">
        <v>57</v>
      </c>
      <c r="B40" s="61" t="s">
        <v>58</v>
      </c>
      <c r="C40" s="60" t="s">
        <v>38</v>
      </c>
      <c r="D40" s="23">
        <f>D41+D44</f>
        <v>0</v>
      </c>
      <c r="E40" s="23">
        <f>E41+E44</f>
        <v>0</v>
      </c>
      <c r="F40" s="23">
        <f>F41+F44</f>
        <v>0</v>
      </c>
      <c r="G40" s="29"/>
      <c r="H40" s="41"/>
      <c r="J40" s="41"/>
    </row>
    <row r="41" spans="1:10" s="13" customFormat="1" ht="15.75">
      <c r="A41" s="60" t="s">
        <v>59</v>
      </c>
      <c r="B41" s="61" t="s">
        <v>40</v>
      </c>
      <c r="C41" s="60" t="s">
        <v>38</v>
      </c>
      <c r="D41" s="24">
        <f>D42+D43</f>
        <v>0</v>
      </c>
      <c r="E41" s="24">
        <f>E42+E43</f>
        <v>0</v>
      </c>
      <c r="F41" s="24">
        <f>F42+F43</f>
        <v>0</v>
      </c>
      <c r="G41" s="29"/>
      <c r="H41" s="41"/>
      <c r="J41" s="41"/>
    </row>
    <row r="42" spans="1:10" s="13" customFormat="1" ht="15.75">
      <c r="A42" s="60"/>
      <c r="B42" s="61" t="s">
        <v>41</v>
      </c>
      <c r="C42" s="60" t="s">
        <v>38</v>
      </c>
      <c r="D42" s="24">
        <v>0</v>
      </c>
      <c r="E42" s="24">
        <v>0</v>
      </c>
      <c r="F42" s="24">
        <v>0</v>
      </c>
      <c r="G42" s="29"/>
      <c r="H42" s="41"/>
      <c r="J42" s="41"/>
    </row>
    <row r="43" spans="1:10" s="13" customFormat="1" ht="15.75">
      <c r="A43" s="60"/>
      <c r="B43" s="61" t="s">
        <v>42</v>
      </c>
      <c r="C43" s="60" t="s">
        <v>38</v>
      </c>
      <c r="D43" s="24">
        <v>0</v>
      </c>
      <c r="E43" s="24">
        <v>0</v>
      </c>
      <c r="F43" s="24">
        <v>0</v>
      </c>
      <c r="G43" s="29"/>
      <c r="H43" s="41"/>
      <c r="J43" s="41"/>
    </row>
    <row r="44" spans="1:10" s="13" customFormat="1" ht="15.75">
      <c r="A44" s="60" t="s">
        <v>60</v>
      </c>
      <c r="B44" s="61" t="s">
        <v>44</v>
      </c>
      <c r="C44" s="60" t="s">
        <v>38</v>
      </c>
      <c r="D44" s="24">
        <f>D45+D46</f>
        <v>0</v>
      </c>
      <c r="E44" s="24">
        <f>E45+E46</f>
        <v>0</v>
      </c>
      <c r="F44" s="24">
        <f>F45+F46</f>
        <v>0</v>
      </c>
      <c r="G44" s="29"/>
      <c r="H44" s="41"/>
      <c r="J44" s="41"/>
    </row>
    <row r="45" spans="1:10" ht="15.75">
      <c r="A45" s="60"/>
      <c r="B45" s="61" t="s">
        <v>41</v>
      </c>
      <c r="C45" s="60" t="s">
        <v>38</v>
      </c>
      <c r="D45" s="24">
        <v>0</v>
      </c>
      <c r="E45" s="24">
        <v>0</v>
      </c>
      <c r="F45" s="24">
        <v>0</v>
      </c>
      <c r="G45" s="29"/>
      <c r="H45" s="42"/>
      <c r="J45" s="41"/>
    </row>
    <row r="46" spans="1:10" s="2" customFormat="1" ht="15.75">
      <c r="A46" s="60"/>
      <c r="B46" s="61" t="s">
        <v>42</v>
      </c>
      <c r="C46" s="60" t="s">
        <v>38</v>
      </c>
      <c r="D46" s="24">
        <v>0</v>
      </c>
      <c r="E46" s="24">
        <v>0</v>
      </c>
      <c r="F46" s="24">
        <v>0</v>
      </c>
      <c r="G46" s="29"/>
      <c r="H46" s="43"/>
      <c r="J46" s="41"/>
    </row>
    <row r="47" spans="1:10" s="2" customFormat="1" ht="31.5">
      <c r="A47" s="60" t="s">
        <v>61</v>
      </c>
      <c r="B47" s="61" t="s">
        <v>62</v>
      </c>
      <c r="C47" s="60" t="s">
        <v>38</v>
      </c>
      <c r="D47" s="23">
        <f>D48+D51</f>
        <v>323881.215</v>
      </c>
      <c r="E47" s="23">
        <f>E48+E51</f>
        <v>326169.952</v>
      </c>
      <c r="F47" s="23">
        <f>F48+F51</f>
        <v>331825.265</v>
      </c>
      <c r="G47" s="29"/>
      <c r="H47" s="43"/>
      <c r="J47" s="41"/>
    </row>
    <row r="48" spans="1:10" s="2" customFormat="1" ht="15.75">
      <c r="A48" s="60" t="s">
        <v>63</v>
      </c>
      <c r="B48" s="61" t="s">
        <v>40</v>
      </c>
      <c r="C48" s="60" t="s">
        <v>38</v>
      </c>
      <c r="D48" s="24">
        <f>D49+D50</f>
        <v>0</v>
      </c>
      <c r="E48" s="24">
        <f>E49+E50</f>
        <v>0</v>
      </c>
      <c r="F48" s="24">
        <f>F49+F50</f>
        <v>0</v>
      </c>
      <c r="G48" s="29"/>
      <c r="H48" s="43"/>
      <c r="J48" s="41"/>
    </row>
    <row r="49" spans="1:10" s="2" customFormat="1" ht="15.75">
      <c r="A49" s="60"/>
      <c r="B49" s="61" t="s">
        <v>41</v>
      </c>
      <c r="C49" s="60" t="s">
        <v>38</v>
      </c>
      <c r="D49" s="24">
        <v>0</v>
      </c>
      <c r="E49" s="24">
        <v>0</v>
      </c>
      <c r="F49" s="24">
        <v>0</v>
      </c>
      <c r="G49" s="29"/>
      <c r="H49" s="43"/>
      <c r="J49" s="41"/>
    </row>
    <row r="50" spans="1:10" ht="15.75">
      <c r="A50" s="60"/>
      <c r="B50" s="61" t="s">
        <v>42</v>
      </c>
      <c r="C50" s="60" t="s">
        <v>38</v>
      </c>
      <c r="D50" s="24">
        <v>0</v>
      </c>
      <c r="E50" s="24">
        <v>0</v>
      </c>
      <c r="F50" s="24">
        <v>0</v>
      </c>
      <c r="G50" s="29"/>
      <c r="H50" s="42"/>
      <c r="J50" s="41"/>
    </row>
    <row r="51" spans="1:10" ht="15.75">
      <c r="A51" s="60" t="s">
        <v>64</v>
      </c>
      <c r="B51" s="61" t="s">
        <v>44</v>
      </c>
      <c r="C51" s="60" t="s">
        <v>38</v>
      </c>
      <c r="D51" s="24">
        <f>D52+D53</f>
        <v>323881.215</v>
      </c>
      <c r="E51" s="24">
        <f>E52+E53</f>
        <v>326169.952</v>
      </c>
      <c r="F51" s="24">
        <f>F52+F53</f>
        <v>331825.265</v>
      </c>
      <c r="G51" s="29"/>
      <c r="H51" s="42"/>
      <c r="J51" s="41"/>
    </row>
    <row r="52" spans="1:10" ht="15.75">
      <c r="A52" s="60"/>
      <c r="B52" s="61" t="s">
        <v>41</v>
      </c>
      <c r="C52" s="60" t="s">
        <v>38</v>
      </c>
      <c r="D52" s="24">
        <v>168207.727</v>
      </c>
      <c r="E52" s="24">
        <v>169218.8</v>
      </c>
      <c r="F52" s="24">
        <v>172152.808</v>
      </c>
      <c r="G52" s="29"/>
      <c r="H52" s="42"/>
      <c r="J52" s="41"/>
    </row>
    <row r="53" spans="1:10" ht="15.75">
      <c r="A53" s="60"/>
      <c r="B53" s="61" t="s">
        <v>42</v>
      </c>
      <c r="C53" s="60" t="s">
        <v>38</v>
      </c>
      <c r="D53" s="24">
        <v>155673.488</v>
      </c>
      <c r="E53" s="24">
        <v>156951.152</v>
      </c>
      <c r="F53" s="24">
        <v>159672.457</v>
      </c>
      <c r="G53" s="29"/>
      <c r="H53" s="42"/>
      <c r="J53" s="41"/>
    </row>
    <row r="54" spans="1:10" ht="15.75">
      <c r="A54" s="60" t="s">
        <v>65</v>
      </c>
      <c r="B54" s="61" t="s">
        <v>66</v>
      </c>
      <c r="C54" s="60" t="s">
        <v>38</v>
      </c>
      <c r="D54" s="25">
        <f>D55+D58</f>
        <v>27112.461000000003</v>
      </c>
      <c r="E54" s="25">
        <f>E55+E58</f>
        <v>27241.896</v>
      </c>
      <c r="F54" s="25">
        <f>F55+F58</f>
        <v>27714.231</v>
      </c>
      <c r="G54" s="29"/>
      <c r="H54" s="42"/>
      <c r="J54" s="41"/>
    </row>
    <row r="55" spans="1:10" ht="15.75">
      <c r="A55" s="60" t="s">
        <v>67</v>
      </c>
      <c r="B55" s="61" t="s">
        <v>40</v>
      </c>
      <c r="C55" s="60" t="s">
        <v>38</v>
      </c>
      <c r="D55" s="24">
        <f>D56+D57</f>
        <v>0</v>
      </c>
      <c r="E55" s="24">
        <f>E56+E57</f>
        <v>0</v>
      </c>
      <c r="F55" s="24">
        <f>F56+F57</f>
        <v>0</v>
      </c>
      <c r="G55" s="29"/>
      <c r="H55" s="42"/>
      <c r="J55" s="41"/>
    </row>
    <row r="56" spans="1:10" ht="15.75">
      <c r="A56" s="60"/>
      <c r="B56" s="61" t="s">
        <v>41</v>
      </c>
      <c r="C56" s="60" t="s">
        <v>38</v>
      </c>
      <c r="D56" s="24">
        <v>0</v>
      </c>
      <c r="E56" s="24">
        <v>0</v>
      </c>
      <c r="F56" s="24">
        <v>0</v>
      </c>
      <c r="G56" s="29"/>
      <c r="H56" s="42"/>
      <c r="J56" s="41"/>
    </row>
    <row r="57" spans="1:10" ht="15.75">
      <c r="A57" s="60"/>
      <c r="B57" s="61" t="s">
        <v>42</v>
      </c>
      <c r="C57" s="60" t="s">
        <v>38</v>
      </c>
      <c r="D57" s="24">
        <v>0</v>
      </c>
      <c r="E57" s="24">
        <v>0</v>
      </c>
      <c r="F57" s="24">
        <v>0</v>
      </c>
      <c r="G57" s="29"/>
      <c r="H57" s="42"/>
      <c r="J57" s="41"/>
    </row>
    <row r="58" spans="1:10" ht="15.75">
      <c r="A58" s="60" t="s">
        <v>68</v>
      </c>
      <c r="B58" s="61" t="s">
        <v>44</v>
      </c>
      <c r="C58" s="60" t="s">
        <v>38</v>
      </c>
      <c r="D58" s="24">
        <f>D59+D60</f>
        <v>27112.461000000003</v>
      </c>
      <c r="E58" s="24">
        <f>E59+E60</f>
        <v>27241.896</v>
      </c>
      <c r="F58" s="24">
        <f>F59+F60</f>
        <v>27714.231</v>
      </c>
      <c r="G58" s="29"/>
      <c r="H58" s="42"/>
      <c r="J58" s="41"/>
    </row>
    <row r="59" spans="1:10" ht="15.75">
      <c r="A59" s="60"/>
      <c r="B59" s="61" t="s">
        <v>41</v>
      </c>
      <c r="C59" s="60" t="s">
        <v>38</v>
      </c>
      <c r="D59" s="24">
        <v>13588.129</v>
      </c>
      <c r="E59" s="24">
        <v>13669.806</v>
      </c>
      <c r="F59" s="24">
        <v>13906.821</v>
      </c>
      <c r="G59" s="29"/>
      <c r="H59" s="42"/>
      <c r="J59" s="41"/>
    </row>
    <row r="60" spans="1:10" ht="15.75">
      <c r="A60" s="60"/>
      <c r="B60" s="61" t="s">
        <v>42</v>
      </c>
      <c r="C60" s="60" t="s">
        <v>38</v>
      </c>
      <c r="D60" s="24">
        <v>13524.332</v>
      </c>
      <c r="E60" s="24">
        <v>13572.09</v>
      </c>
      <c r="F60" s="24">
        <v>13807.41</v>
      </c>
      <c r="G60" s="29"/>
      <c r="H60" s="42"/>
      <c r="J60" s="41"/>
    </row>
    <row r="61" spans="1:10" ht="47.25">
      <c r="A61" s="60" t="s">
        <v>3</v>
      </c>
      <c r="B61" s="61" t="s">
        <v>69</v>
      </c>
      <c r="C61" s="60" t="s">
        <v>38</v>
      </c>
      <c r="D61" s="23">
        <f>D62+D65+D68+D71</f>
        <v>1628442.205</v>
      </c>
      <c r="E61" s="23">
        <f>E62+E65+E68+E71</f>
        <v>1603575.7</v>
      </c>
      <c r="F61" s="23">
        <f>F62+F65+F68+F71</f>
        <v>1575000</v>
      </c>
      <c r="G61" s="29"/>
      <c r="H61" s="42"/>
      <c r="J61" s="41"/>
    </row>
    <row r="62" spans="1:10" ht="15.75">
      <c r="A62" s="60"/>
      <c r="B62" s="61" t="s">
        <v>128</v>
      </c>
      <c r="C62" s="60" t="s">
        <v>38</v>
      </c>
      <c r="D62" s="24">
        <f>D63+D64</f>
        <v>527266.047</v>
      </c>
      <c r="E62" s="24">
        <f>E63+E64</f>
        <v>256598.578</v>
      </c>
      <c r="F62" s="24">
        <f>F63+F64</f>
        <v>0</v>
      </c>
      <c r="G62" s="29"/>
      <c r="H62" s="42"/>
      <c r="J62" s="41"/>
    </row>
    <row r="63" spans="1:10" ht="15.75">
      <c r="A63" s="60"/>
      <c r="B63" s="61" t="s">
        <v>41</v>
      </c>
      <c r="C63" s="60" t="s">
        <v>38</v>
      </c>
      <c r="D63" s="24">
        <v>267687.141</v>
      </c>
      <c r="E63" s="24">
        <v>256598.578</v>
      </c>
      <c r="F63" s="24"/>
      <c r="G63" s="29"/>
      <c r="H63" s="42"/>
      <c r="J63" s="41"/>
    </row>
    <row r="64" spans="1:10" ht="15.75">
      <c r="A64" s="60"/>
      <c r="B64" s="61" t="s">
        <v>42</v>
      </c>
      <c r="C64" s="60" t="s">
        <v>38</v>
      </c>
      <c r="D64" s="24">
        <v>259578.906</v>
      </c>
      <c r="E64" s="24"/>
      <c r="F64" s="24"/>
      <c r="G64" s="29"/>
      <c r="H64" s="42"/>
      <c r="J64" s="41"/>
    </row>
    <row r="65" spans="1:10" ht="15.75">
      <c r="A65" s="60"/>
      <c r="B65" s="58" t="s">
        <v>129</v>
      </c>
      <c r="C65" s="60" t="s">
        <v>38</v>
      </c>
      <c r="D65" s="24">
        <f>D66+D67</f>
        <v>433132.719</v>
      </c>
      <c r="E65" s="24">
        <f>E66+E67</f>
        <v>659542.425</v>
      </c>
      <c r="F65" s="24">
        <f>F66+F67</f>
        <v>919829</v>
      </c>
      <c r="G65" s="29"/>
      <c r="H65" s="42"/>
      <c r="J65" s="41"/>
    </row>
    <row r="66" spans="1:10" ht="15.75">
      <c r="A66" s="60"/>
      <c r="B66" s="61" t="s">
        <v>41</v>
      </c>
      <c r="C66" s="60" t="s">
        <v>38</v>
      </c>
      <c r="D66" s="24">
        <v>214658.254</v>
      </c>
      <c r="E66" s="24">
        <v>205766.338</v>
      </c>
      <c r="F66" s="24">
        <v>462364</v>
      </c>
      <c r="G66" s="29"/>
      <c r="H66" s="42"/>
      <c r="J66" s="41"/>
    </row>
    <row r="67" spans="1:10" ht="15.75">
      <c r="A67" s="60"/>
      <c r="B67" s="61" t="s">
        <v>42</v>
      </c>
      <c r="C67" s="60" t="s">
        <v>38</v>
      </c>
      <c r="D67" s="24">
        <v>218474.465</v>
      </c>
      <c r="E67" s="24">
        <v>453776.087</v>
      </c>
      <c r="F67" s="24">
        <v>457465</v>
      </c>
      <c r="G67" s="29"/>
      <c r="H67" s="42"/>
      <c r="J67" s="41"/>
    </row>
    <row r="68" spans="1:10" ht="15.75">
      <c r="A68" s="60"/>
      <c r="B68" s="61" t="s">
        <v>12</v>
      </c>
      <c r="C68" s="60" t="s">
        <v>38</v>
      </c>
      <c r="D68" s="24">
        <f>D69+D70</f>
        <v>514351.744</v>
      </c>
      <c r="E68" s="24">
        <f>E69+E70</f>
        <v>534328.352</v>
      </c>
      <c r="F68" s="24">
        <f>F69+F70</f>
        <v>507973</v>
      </c>
      <c r="G68" s="29"/>
      <c r="H68" s="42"/>
      <c r="J68" s="41"/>
    </row>
    <row r="69" spans="1:10" ht="15.75">
      <c r="A69" s="60"/>
      <c r="B69" s="61" t="s">
        <v>41</v>
      </c>
      <c r="C69" s="60" t="s">
        <v>38</v>
      </c>
      <c r="D69" s="24">
        <v>254883.135</v>
      </c>
      <c r="E69" s="24">
        <v>244324.96</v>
      </c>
      <c r="F69" s="24">
        <v>244325</v>
      </c>
      <c r="G69" s="29"/>
      <c r="H69" s="42"/>
      <c r="J69" s="41"/>
    </row>
    <row r="70" spans="1:10" ht="15.75">
      <c r="A70" s="60"/>
      <c r="B70" s="61" t="s">
        <v>42</v>
      </c>
      <c r="C70" s="60" t="s">
        <v>38</v>
      </c>
      <c r="D70" s="24">
        <f>275513.637-16045.028</f>
        <v>259468.609</v>
      </c>
      <c r="E70" s="24">
        <v>290003.392</v>
      </c>
      <c r="F70" s="24">
        <v>263648</v>
      </c>
      <c r="G70" s="29"/>
      <c r="H70" s="42"/>
      <c r="J70" s="41"/>
    </row>
    <row r="71" spans="1:10" ht="15.75">
      <c r="A71" s="60"/>
      <c r="B71" s="61" t="s">
        <v>13</v>
      </c>
      <c r="C71" s="60" t="s">
        <v>38</v>
      </c>
      <c r="D71" s="24">
        <f>D72+D73</f>
        <v>153691.695</v>
      </c>
      <c r="E71" s="24">
        <f>E72+E73</f>
        <v>153106.345</v>
      </c>
      <c r="F71" s="24">
        <f>F72+F73</f>
        <v>147198</v>
      </c>
      <c r="G71" s="29"/>
      <c r="H71" s="42"/>
      <c r="J71" s="41"/>
    </row>
    <row r="72" spans="1:10" ht="15.75">
      <c r="A72" s="60"/>
      <c r="B72" s="61" t="s">
        <v>41</v>
      </c>
      <c r="C72" s="60" t="s">
        <v>38</v>
      </c>
      <c r="D72" s="24">
        <v>76152.222</v>
      </c>
      <c r="E72" s="24">
        <v>72997.724</v>
      </c>
      <c r="F72" s="24">
        <v>72998</v>
      </c>
      <c r="G72" s="29"/>
      <c r="H72" s="42"/>
      <c r="J72" s="41"/>
    </row>
    <row r="73" spans="1:10" ht="15.75">
      <c r="A73" s="60"/>
      <c r="B73" s="61" t="s">
        <v>42</v>
      </c>
      <c r="C73" s="60" t="s">
        <v>38</v>
      </c>
      <c r="D73" s="24">
        <v>77539.473</v>
      </c>
      <c r="E73" s="24">
        <v>80108.621</v>
      </c>
      <c r="F73" s="24">
        <v>74200</v>
      </c>
      <c r="G73" s="29"/>
      <c r="H73" s="42"/>
      <c r="J73" s="41"/>
    </row>
    <row r="74" spans="1:10" ht="47.25">
      <c r="A74" s="60" t="s">
        <v>70</v>
      </c>
      <c r="B74" s="61" t="s">
        <v>71</v>
      </c>
      <c r="C74" s="60" t="s">
        <v>38</v>
      </c>
      <c r="D74" s="23">
        <f>D75+D76</f>
        <v>653743.8729999999</v>
      </c>
      <c r="E74" s="23">
        <f>E75+E76</f>
        <v>667246</v>
      </c>
      <c r="F74" s="23">
        <f>F75+F76</f>
        <v>668727</v>
      </c>
      <c r="G74" s="29"/>
      <c r="H74" s="42"/>
      <c r="J74" s="41"/>
    </row>
    <row r="75" spans="1:10" ht="15.75">
      <c r="A75" s="60"/>
      <c r="B75" s="61" t="s">
        <v>72</v>
      </c>
      <c r="C75" s="60" t="s">
        <v>38</v>
      </c>
      <c r="D75" s="24">
        <v>331042.584</v>
      </c>
      <c r="E75" s="24">
        <v>325870</v>
      </c>
      <c r="F75" s="24">
        <v>338630</v>
      </c>
      <c r="G75" s="29"/>
      <c r="H75" s="42"/>
      <c r="J75" s="41"/>
    </row>
    <row r="76" spans="1:10" ht="15.75">
      <c r="A76" s="60"/>
      <c r="B76" s="61" t="s">
        <v>73</v>
      </c>
      <c r="C76" s="60" t="s">
        <v>38</v>
      </c>
      <c r="D76" s="24">
        <v>322701.289</v>
      </c>
      <c r="E76" s="24">
        <v>341376</v>
      </c>
      <c r="F76" s="24">
        <v>330097</v>
      </c>
      <c r="G76" s="29"/>
      <c r="H76" s="42"/>
      <c r="J76" s="41"/>
    </row>
    <row r="77" spans="1:8" ht="15.75" customHeight="1">
      <c r="A77" s="26" t="s">
        <v>4</v>
      </c>
      <c r="B77" s="58" t="s">
        <v>74</v>
      </c>
      <c r="C77" s="26"/>
      <c r="D77" s="53">
        <f>D79+D80+D85</f>
        <v>492.903</v>
      </c>
      <c r="E77" s="55">
        <f>E79+E80+E85</f>
        <v>492.903</v>
      </c>
      <c r="F77" s="55">
        <f>F79+F80+F85</f>
        <v>493.96299999999997</v>
      </c>
      <c r="G77" s="29"/>
      <c r="H77" s="42"/>
    </row>
    <row r="78" spans="1:8" ht="15.75">
      <c r="A78" s="26"/>
      <c r="B78" s="58" t="s">
        <v>36</v>
      </c>
      <c r="C78" s="26"/>
      <c r="D78" s="54"/>
      <c r="E78" s="51"/>
      <c r="F78" s="54"/>
      <c r="G78" s="29"/>
      <c r="H78" s="42"/>
    </row>
    <row r="79" spans="1:8" ht="31.5">
      <c r="A79" s="26" t="s">
        <v>75</v>
      </c>
      <c r="B79" s="58" t="s">
        <v>76</v>
      </c>
      <c r="C79" s="26" t="s">
        <v>77</v>
      </c>
      <c r="D79" s="52">
        <v>480.568</v>
      </c>
      <c r="E79" s="35">
        <v>480.568</v>
      </c>
      <c r="F79" s="52">
        <v>481.55899999999997</v>
      </c>
      <c r="G79" s="29"/>
      <c r="H79" s="42"/>
    </row>
    <row r="80" spans="1:8" ht="47.25">
      <c r="A80" s="26" t="s">
        <v>78</v>
      </c>
      <c r="B80" s="58" t="s">
        <v>79</v>
      </c>
      <c r="C80" s="26" t="s">
        <v>77</v>
      </c>
      <c r="D80" s="52">
        <f>D81+D82+D83+D84</f>
        <v>12.324000000000002</v>
      </c>
      <c r="E80" s="35">
        <f>E81+E82+E83+E84</f>
        <v>12.324000000000002</v>
      </c>
      <c r="F80" s="35">
        <f>F81+F82+F83+F84</f>
        <v>12.392999999999999</v>
      </c>
      <c r="G80" s="13"/>
      <c r="H80" s="42"/>
    </row>
    <row r="81" spans="1:8" ht="15.75">
      <c r="A81" s="26"/>
      <c r="B81" s="58" t="s">
        <v>128</v>
      </c>
      <c r="C81" s="26" t="s">
        <v>77</v>
      </c>
      <c r="D81" s="52">
        <v>11.496</v>
      </c>
      <c r="E81" s="35"/>
      <c r="F81" s="52"/>
      <c r="G81" s="13"/>
      <c r="H81" s="42"/>
    </row>
    <row r="82" spans="1:8" ht="15.75">
      <c r="A82" s="26"/>
      <c r="B82" s="58" t="s">
        <v>129</v>
      </c>
      <c r="C82" s="26" t="s">
        <v>77</v>
      </c>
      <c r="D82" s="52">
        <v>0.721</v>
      </c>
      <c r="E82" s="35">
        <f>11.496+0.721</f>
        <v>12.217</v>
      </c>
      <c r="F82" s="52">
        <f>11.408+0.858</f>
        <v>12.266</v>
      </c>
      <c r="G82" s="13"/>
      <c r="H82" s="42"/>
    </row>
    <row r="83" spans="1:8" ht="15.75">
      <c r="A83" s="26"/>
      <c r="B83" s="58" t="s">
        <v>12</v>
      </c>
      <c r="C83" s="26" t="s">
        <v>77</v>
      </c>
      <c r="D83" s="52">
        <v>0.101</v>
      </c>
      <c r="E83" s="35">
        <v>0.101</v>
      </c>
      <c r="F83" s="52">
        <v>0.11999999999999998</v>
      </c>
      <c r="G83" s="13"/>
      <c r="H83" s="42"/>
    </row>
    <row r="84" spans="1:8" ht="15.75">
      <c r="A84" s="26"/>
      <c r="B84" s="58" t="s">
        <v>13</v>
      </c>
      <c r="C84" s="26" t="s">
        <v>77</v>
      </c>
      <c r="D84" s="52">
        <v>0.006</v>
      </c>
      <c r="E84" s="35">
        <v>0.006</v>
      </c>
      <c r="F84" s="52">
        <v>0.007</v>
      </c>
      <c r="G84" s="13"/>
      <c r="H84" s="42"/>
    </row>
    <row r="85" spans="1:8" ht="47.25">
      <c r="A85" s="26" t="s">
        <v>80</v>
      </c>
      <c r="B85" s="58" t="s">
        <v>81</v>
      </c>
      <c r="C85" s="26" t="s">
        <v>77</v>
      </c>
      <c r="D85" s="52">
        <v>0.011</v>
      </c>
      <c r="E85" s="35">
        <v>0.011</v>
      </c>
      <c r="F85" s="52">
        <v>0.011</v>
      </c>
      <c r="G85" s="13"/>
      <c r="H85" s="42"/>
    </row>
    <row r="86" spans="1:8" ht="15.75">
      <c r="A86" s="26" t="s">
        <v>6</v>
      </c>
      <c r="B86" s="58" t="s">
        <v>82</v>
      </c>
      <c r="C86" s="26"/>
      <c r="D86" s="50">
        <f>D88+D89+744</f>
        <v>527761</v>
      </c>
      <c r="E86" s="50">
        <f>E88+E89+744</f>
        <v>527685</v>
      </c>
      <c r="F86" s="50">
        <f>F88+F89+735</f>
        <v>529074</v>
      </c>
      <c r="G86" s="13"/>
      <c r="H86" s="42"/>
    </row>
    <row r="87" spans="1:8" ht="15.75">
      <c r="A87" s="26"/>
      <c r="B87" s="58" t="s">
        <v>36</v>
      </c>
      <c r="C87" s="26"/>
      <c r="D87" s="54"/>
      <c r="E87" s="51"/>
      <c r="F87" s="51"/>
      <c r="G87" s="13"/>
      <c r="H87" s="42"/>
    </row>
    <row r="88" spans="1:8" ht="31.5">
      <c r="A88" s="26" t="s">
        <v>7</v>
      </c>
      <c r="B88" s="58" t="s">
        <v>83</v>
      </c>
      <c r="C88" s="26" t="s">
        <v>84</v>
      </c>
      <c r="D88" s="49">
        <v>486483</v>
      </c>
      <c r="E88" s="49">
        <v>486405</v>
      </c>
      <c r="F88" s="49">
        <f>272428+196890+5675+12185</f>
        <v>487178</v>
      </c>
      <c r="G88" s="13"/>
      <c r="H88" s="42"/>
    </row>
    <row r="89" spans="1:8" ht="47.25">
      <c r="A89" s="26" t="s">
        <v>8</v>
      </c>
      <c r="B89" s="58" t="s">
        <v>85</v>
      </c>
      <c r="C89" s="26" t="s">
        <v>84</v>
      </c>
      <c r="D89" s="49">
        <f>D90+D91+D92+D93</f>
        <v>40534</v>
      </c>
      <c r="E89" s="49">
        <f>E90+E91+E92+E93</f>
        <v>40536</v>
      </c>
      <c r="F89" s="49">
        <f>F90+F91+F92+F93</f>
        <v>41161</v>
      </c>
      <c r="H89" s="42"/>
    </row>
    <row r="90" spans="1:6" ht="15.75">
      <c r="A90" s="26"/>
      <c r="B90" s="58" t="s">
        <v>128</v>
      </c>
      <c r="C90" s="26" t="s">
        <v>84</v>
      </c>
      <c r="D90" s="49">
        <v>37840</v>
      </c>
      <c r="E90" s="49"/>
      <c r="F90" s="49"/>
    </row>
    <row r="91" spans="1:6" ht="15.75">
      <c r="A91" s="26"/>
      <c r="B91" s="58" t="s">
        <v>129</v>
      </c>
      <c r="C91" s="26" t="s">
        <v>84</v>
      </c>
      <c r="D91" s="49">
        <v>2279</v>
      </c>
      <c r="E91" s="49">
        <f>37851+2281</f>
        <v>40132</v>
      </c>
      <c r="F91" s="49">
        <f>38387+2352</f>
        <v>40739</v>
      </c>
    </row>
    <row r="92" spans="1:6" ht="15.75">
      <c r="A92" s="26"/>
      <c r="B92" s="58" t="s">
        <v>12</v>
      </c>
      <c r="C92" s="26" t="s">
        <v>84</v>
      </c>
      <c r="D92" s="49">
        <v>360</v>
      </c>
      <c r="E92" s="49">
        <v>349</v>
      </c>
      <c r="F92" s="49">
        <v>376</v>
      </c>
    </row>
    <row r="93" spans="1:6" ht="15.75">
      <c r="A93" s="26"/>
      <c r="B93" s="58" t="s">
        <v>13</v>
      </c>
      <c r="C93" s="26" t="s">
        <v>84</v>
      </c>
      <c r="D93" s="49">
        <v>55</v>
      </c>
      <c r="E93" s="49">
        <v>55</v>
      </c>
      <c r="F93" s="49">
        <v>46</v>
      </c>
    </row>
    <row r="94" spans="1:7" ht="15.75">
      <c r="A94" s="60" t="s">
        <v>10</v>
      </c>
      <c r="B94" s="61" t="s">
        <v>86</v>
      </c>
      <c r="C94" s="60" t="s">
        <v>84</v>
      </c>
      <c r="D94" s="44">
        <f>D86</f>
        <v>527761</v>
      </c>
      <c r="E94" s="44">
        <f>E86</f>
        <v>527685</v>
      </c>
      <c r="F94" s="44">
        <f>F86</f>
        <v>529074</v>
      </c>
      <c r="G94" s="15"/>
    </row>
    <row r="95" spans="1:9" ht="31.5">
      <c r="A95" s="63" t="s">
        <v>87</v>
      </c>
      <c r="B95" s="64" t="s">
        <v>88</v>
      </c>
      <c r="C95" s="60" t="s">
        <v>89</v>
      </c>
      <c r="D95" s="34">
        <v>865660.039129291</v>
      </c>
      <c r="E95" s="34">
        <v>932786.2800989794</v>
      </c>
      <c r="F95" s="34">
        <v>1600158.4917971948</v>
      </c>
      <c r="G95" s="92"/>
      <c r="H95" s="57"/>
      <c r="I95" s="31"/>
    </row>
    <row r="96" spans="1:6" ht="31.5">
      <c r="A96" s="63" t="s">
        <v>90</v>
      </c>
      <c r="B96" s="64" t="s">
        <v>91</v>
      </c>
      <c r="C96" s="60"/>
      <c r="D96" s="45"/>
      <c r="E96" s="45"/>
      <c r="F96" s="47"/>
    </row>
    <row r="97" spans="1:9" ht="15.75">
      <c r="A97" s="63" t="s">
        <v>92</v>
      </c>
      <c r="B97" s="64" t="s">
        <v>93</v>
      </c>
      <c r="C97" s="60" t="s">
        <v>94</v>
      </c>
      <c r="D97" s="56">
        <v>533.3371407017389</v>
      </c>
      <c r="E97" s="62" t="s">
        <v>111</v>
      </c>
      <c r="F97" s="62" t="s">
        <v>111</v>
      </c>
      <c r="G97" s="32"/>
      <c r="H97" s="32"/>
      <c r="I97" s="32"/>
    </row>
    <row r="98" spans="1:12" ht="47.25">
      <c r="A98" s="63" t="s">
        <v>95</v>
      </c>
      <c r="B98" s="64" t="s">
        <v>96</v>
      </c>
      <c r="C98" s="60" t="s">
        <v>97</v>
      </c>
      <c r="D98" s="34">
        <v>49523.722270227074</v>
      </c>
      <c r="E98" s="62" t="s">
        <v>111</v>
      </c>
      <c r="F98" s="62" t="s">
        <v>111</v>
      </c>
      <c r="G98" s="32"/>
      <c r="H98" s="32"/>
      <c r="I98" s="32"/>
      <c r="J98" s="21"/>
      <c r="K98" s="21"/>
      <c r="L98" s="21"/>
    </row>
    <row r="99" spans="1:9" ht="94.5">
      <c r="A99" s="60" t="s">
        <v>98</v>
      </c>
      <c r="B99" s="61" t="s">
        <v>99</v>
      </c>
      <c r="C99" s="60"/>
      <c r="D99" s="35" t="s">
        <v>125</v>
      </c>
      <c r="E99" s="35" t="s">
        <v>126</v>
      </c>
      <c r="F99" s="35" t="s">
        <v>126</v>
      </c>
      <c r="G99" s="32"/>
      <c r="H99" s="32"/>
      <c r="I99" s="32"/>
    </row>
    <row r="100" spans="1:9" ht="31.5">
      <c r="A100" s="60" t="s">
        <v>100</v>
      </c>
      <c r="B100" s="61" t="s">
        <v>101</v>
      </c>
      <c r="C100" s="60" t="s">
        <v>89</v>
      </c>
      <c r="D100" s="34">
        <v>64734.072</v>
      </c>
      <c r="E100" s="34">
        <v>152141.162208902</v>
      </c>
      <c r="F100" s="34">
        <v>136967.43645846838</v>
      </c>
      <c r="G100" s="32"/>
      <c r="H100" s="32"/>
      <c r="I100" s="32"/>
    </row>
    <row r="101" spans="1:9" ht="31.5">
      <c r="A101" s="60" t="s">
        <v>102</v>
      </c>
      <c r="B101" s="61" t="s">
        <v>103</v>
      </c>
      <c r="C101" s="60" t="s">
        <v>89</v>
      </c>
      <c r="D101" s="34">
        <v>194861.98545</v>
      </c>
      <c r="E101" s="34">
        <v>215690.3809668765</v>
      </c>
      <c r="F101" s="34">
        <v>224851.0286271127</v>
      </c>
      <c r="G101" s="92"/>
      <c r="H101" s="32"/>
      <c r="I101" s="32"/>
    </row>
    <row r="102" spans="1:9" ht="31.5">
      <c r="A102" s="60" t="s">
        <v>104</v>
      </c>
      <c r="B102" s="58" t="s">
        <v>130</v>
      </c>
      <c r="C102" s="60" t="s">
        <v>89</v>
      </c>
      <c r="D102" s="34">
        <v>35130.3109132442</v>
      </c>
      <c r="E102" s="34">
        <v>110482.14</v>
      </c>
      <c r="F102" s="34">
        <v>351023.14</v>
      </c>
      <c r="G102" s="92"/>
      <c r="H102" s="32"/>
      <c r="I102" s="32"/>
    </row>
    <row r="103" spans="1:7" ht="31.5">
      <c r="A103" s="26" t="s">
        <v>105</v>
      </c>
      <c r="B103" s="58" t="s">
        <v>106</v>
      </c>
      <c r="C103" s="26" t="s">
        <v>89</v>
      </c>
      <c r="D103" s="39" t="s">
        <v>131</v>
      </c>
      <c r="E103" s="34" t="s">
        <v>120</v>
      </c>
      <c r="F103" s="34" t="s">
        <v>120</v>
      </c>
      <c r="G103" s="93"/>
    </row>
    <row r="104" spans="1:7" ht="31.5">
      <c r="A104" s="60" t="s">
        <v>107</v>
      </c>
      <c r="B104" s="61" t="s">
        <v>127</v>
      </c>
      <c r="C104" s="60" t="s">
        <v>5</v>
      </c>
      <c r="D104" s="36">
        <f>D102/D95</f>
        <v>0.04058210998000948</v>
      </c>
      <c r="E104" s="36">
        <f>E102/E95</f>
        <v>0.1184431443269905</v>
      </c>
      <c r="F104" s="36">
        <f>F102/F95</f>
        <v>0.2193677325086426</v>
      </c>
      <c r="G104" s="93"/>
    </row>
    <row r="105" spans="1:6" ht="141.75">
      <c r="A105" s="63" t="s">
        <v>108</v>
      </c>
      <c r="B105" s="64" t="s">
        <v>109</v>
      </c>
      <c r="C105" s="60"/>
      <c r="D105" s="37" t="s">
        <v>110</v>
      </c>
      <c r="E105" s="37" t="s">
        <v>110</v>
      </c>
      <c r="F105" s="37" t="s">
        <v>110</v>
      </c>
    </row>
    <row r="107" spans="1:6" ht="50.25" customHeight="1">
      <c r="A107" s="27" t="s">
        <v>119</v>
      </c>
      <c r="B107" s="80" t="s">
        <v>155</v>
      </c>
      <c r="C107" s="80"/>
      <c r="D107" s="80"/>
      <c r="E107" s="80"/>
      <c r="F107" s="80"/>
    </row>
    <row r="108" spans="1:6" ht="49.5" customHeight="1">
      <c r="A108" s="27" t="s">
        <v>111</v>
      </c>
      <c r="B108" s="80" t="s">
        <v>121</v>
      </c>
      <c r="C108" s="80"/>
      <c r="D108" s="80"/>
      <c r="E108" s="80"/>
      <c r="F108" s="80"/>
    </row>
    <row r="109" spans="1:6" ht="33.75" customHeight="1">
      <c r="A109" s="27" t="s">
        <v>112</v>
      </c>
      <c r="B109" s="80" t="s">
        <v>156</v>
      </c>
      <c r="C109" s="80"/>
      <c r="D109" s="80"/>
      <c r="E109" s="80"/>
      <c r="F109" s="80"/>
    </row>
    <row r="110" spans="1:6" ht="43.5" customHeight="1">
      <c r="A110" s="27" t="s">
        <v>118</v>
      </c>
      <c r="B110" s="83" t="s">
        <v>122</v>
      </c>
      <c r="C110" s="83"/>
      <c r="D110" s="83"/>
      <c r="E110" s="83"/>
      <c r="F110" s="83"/>
    </row>
    <row r="111" spans="1:6" ht="46.5" customHeight="1">
      <c r="A111" s="27" t="s">
        <v>120</v>
      </c>
      <c r="B111" s="81" t="s">
        <v>123</v>
      </c>
      <c r="C111" s="81"/>
      <c r="D111" s="81"/>
      <c r="E111" s="81"/>
      <c r="F111" s="81"/>
    </row>
    <row r="112" spans="1:6" ht="36.75" customHeight="1">
      <c r="A112" s="27"/>
      <c r="B112" s="80"/>
      <c r="C112" s="80"/>
      <c r="D112" s="80"/>
      <c r="E112" s="80"/>
      <c r="F112" s="80"/>
    </row>
    <row r="114" spans="1:6" ht="63" customHeight="1">
      <c r="A114" s="27"/>
      <c r="B114" s="82"/>
      <c r="C114" s="82"/>
      <c r="D114" s="82"/>
      <c r="E114" s="82"/>
      <c r="F114" s="82"/>
    </row>
  </sheetData>
  <sheetProtection/>
  <mergeCells count="8">
    <mergeCell ref="A5:F5"/>
    <mergeCell ref="B108:F108"/>
    <mergeCell ref="B109:F109"/>
    <mergeCell ref="B111:F111"/>
    <mergeCell ref="B114:F114"/>
    <mergeCell ref="B112:F112"/>
    <mergeCell ref="B110:F110"/>
    <mergeCell ref="B107:F107"/>
  </mergeCells>
  <printOptions/>
  <pageMargins left="0.7" right="0.7" top="0.75" bottom="0.75" header="0.3" footer="0.3"/>
  <pageSetup horizontalDpi="600" verticalDpi="600" orientation="portrait" paperSize="9" scale="43" r:id="rId1"/>
</worksheet>
</file>

<file path=xl/worksheets/sheet4.xml><?xml version="1.0" encoding="utf-8"?>
<worksheet xmlns="http://schemas.openxmlformats.org/spreadsheetml/2006/main" xmlns:r="http://schemas.openxmlformats.org/officeDocument/2006/relationships">
  <dimension ref="A1:I30"/>
  <sheetViews>
    <sheetView tabSelected="1" view="pageBreakPreview" zoomScale="85" zoomScaleSheetLayoutView="85" zoomScalePageLayoutView="0" workbookViewId="0" topLeftCell="A7">
      <selection activeCell="N24" sqref="N24"/>
    </sheetView>
  </sheetViews>
  <sheetFormatPr defaultColWidth="9.00390625" defaultRowHeight="12.75"/>
  <cols>
    <col min="1" max="1" width="7.75390625" style="1" customWidth="1"/>
    <col min="2" max="2" width="45.00390625" style="1" customWidth="1"/>
    <col min="3" max="3" width="17.00390625" style="1" customWidth="1"/>
    <col min="4" max="4" width="12.375" style="1" customWidth="1"/>
    <col min="5" max="5" width="11.375" style="1" customWidth="1"/>
    <col min="6" max="6" width="9.75390625" style="1" customWidth="1"/>
    <col min="7" max="8" width="13.125" style="1" customWidth="1"/>
    <col min="9" max="9" width="12.125" style="1" customWidth="1"/>
    <col min="10" max="16384" width="9.125" style="1" customWidth="1"/>
  </cols>
  <sheetData>
    <row r="1" spans="7:9" ht="54" customHeight="1">
      <c r="G1" s="87" t="s">
        <v>114</v>
      </c>
      <c r="H1" s="87"/>
      <c r="I1" s="87"/>
    </row>
    <row r="5" spans="1:9" ht="16.5">
      <c r="A5" s="78" t="s">
        <v>14</v>
      </c>
      <c r="B5" s="78"/>
      <c r="C5" s="78"/>
      <c r="D5" s="78"/>
      <c r="E5" s="78"/>
      <c r="F5" s="78"/>
      <c r="G5" s="78"/>
      <c r="H5" s="78"/>
      <c r="I5" s="78"/>
    </row>
    <row r="7" spans="4:9" ht="15.75">
      <c r="D7" s="84"/>
      <c r="E7" s="84"/>
      <c r="F7" s="84"/>
      <c r="G7" s="84"/>
      <c r="H7" s="84"/>
      <c r="I7" s="84"/>
    </row>
    <row r="8" spans="1:9" s="5" customFormat="1" ht="60.75" customHeight="1">
      <c r="A8" s="88" t="s">
        <v>11</v>
      </c>
      <c r="B8" s="89" t="s">
        <v>0</v>
      </c>
      <c r="C8" s="90" t="s">
        <v>15</v>
      </c>
      <c r="D8" s="91" t="s">
        <v>115</v>
      </c>
      <c r="E8" s="91"/>
      <c r="F8" s="91" t="s">
        <v>116</v>
      </c>
      <c r="G8" s="91"/>
      <c r="H8" s="91" t="s">
        <v>117</v>
      </c>
      <c r="I8" s="91"/>
    </row>
    <row r="9" spans="1:9" s="6" customFormat="1" ht="30" customHeight="1">
      <c r="A9" s="88"/>
      <c r="B9" s="89"/>
      <c r="C9" s="90"/>
      <c r="D9" s="3" t="s">
        <v>27</v>
      </c>
      <c r="E9" s="3" t="s">
        <v>28</v>
      </c>
      <c r="F9" s="3" t="s">
        <v>27</v>
      </c>
      <c r="G9" s="3" t="s">
        <v>28</v>
      </c>
      <c r="H9" s="3" t="s">
        <v>27</v>
      </c>
      <c r="I9" s="3" t="s">
        <v>28</v>
      </c>
    </row>
    <row r="10" spans="1:9" s="6" customFormat="1" ht="39" customHeight="1" hidden="1">
      <c r="A10" s="7" t="s">
        <v>1</v>
      </c>
      <c r="B10" s="8" t="s">
        <v>16</v>
      </c>
      <c r="C10" s="7"/>
      <c r="D10" s="18"/>
      <c r="E10" s="18"/>
      <c r="F10" s="18"/>
      <c r="G10" s="18"/>
      <c r="H10" s="18"/>
      <c r="I10" s="18"/>
    </row>
    <row r="11" spans="1:9" s="6" customFormat="1" ht="39" customHeight="1" hidden="1">
      <c r="A11" s="7" t="s">
        <v>2</v>
      </c>
      <c r="B11" s="8" t="s">
        <v>29</v>
      </c>
      <c r="C11" s="7"/>
      <c r="D11" s="18"/>
      <c r="E11" s="18"/>
      <c r="F11" s="18"/>
      <c r="G11" s="18"/>
      <c r="H11" s="18"/>
      <c r="I11" s="18"/>
    </row>
    <row r="12" spans="1:9" s="6" customFormat="1" ht="173.25" customHeight="1" hidden="1">
      <c r="A12" s="7"/>
      <c r="B12" s="8" t="s">
        <v>30</v>
      </c>
      <c r="C12" s="7" t="s">
        <v>17</v>
      </c>
      <c r="D12" s="18"/>
      <c r="E12" s="18"/>
      <c r="F12" s="18"/>
      <c r="G12" s="18"/>
      <c r="H12" s="18"/>
      <c r="I12" s="18"/>
    </row>
    <row r="13" spans="1:9" s="6" customFormat="1" ht="169.5" customHeight="1" hidden="1">
      <c r="A13" s="7"/>
      <c r="B13" s="8" t="s">
        <v>18</v>
      </c>
      <c r="C13" s="7" t="s">
        <v>19</v>
      </c>
      <c r="D13" s="18"/>
      <c r="E13" s="18"/>
      <c r="F13" s="18"/>
      <c r="G13" s="18"/>
      <c r="H13" s="18"/>
      <c r="I13" s="18"/>
    </row>
    <row r="14" spans="1:9" s="6" customFormat="1" ht="39" customHeight="1" hidden="1">
      <c r="A14" s="7" t="s">
        <v>3</v>
      </c>
      <c r="B14" s="8" t="s">
        <v>31</v>
      </c>
      <c r="C14" s="7"/>
      <c r="D14" s="18"/>
      <c r="E14" s="18"/>
      <c r="F14" s="18"/>
      <c r="G14" s="18"/>
      <c r="H14" s="18"/>
      <c r="I14" s="18"/>
    </row>
    <row r="15" spans="1:9" s="6" customFormat="1" ht="25.5" customHeight="1" hidden="1">
      <c r="A15" s="7"/>
      <c r="B15" s="8" t="s">
        <v>32</v>
      </c>
      <c r="C15" s="7"/>
      <c r="D15" s="18"/>
      <c r="E15" s="18"/>
      <c r="F15" s="18"/>
      <c r="G15" s="18"/>
      <c r="H15" s="18"/>
      <c r="I15" s="18"/>
    </row>
    <row r="16" spans="1:9" s="6" customFormat="1" ht="25.5" customHeight="1" hidden="1">
      <c r="A16" s="7"/>
      <c r="B16" s="8" t="s">
        <v>20</v>
      </c>
      <c r="C16" s="7" t="s">
        <v>17</v>
      </c>
      <c r="D16" s="18"/>
      <c r="E16" s="18"/>
      <c r="F16" s="18"/>
      <c r="G16" s="18"/>
      <c r="H16" s="18"/>
      <c r="I16" s="18"/>
    </row>
    <row r="17" spans="1:9" s="6" customFormat="1" ht="38.25" customHeight="1" hidden="1">
      <c r="A17" s="7"/>
      <c r="B17" s="8" t="s">
        <v>21</v>
      </c>
      <c r="C17" s="7" t="s">
        <v>19</v>
      </c>
      <c r="D17" s="18"/>
      <c r="E17" s="18"/>
      <c r="F17" s="18"/>
      <c r="G17" s="18"/>
      <c r="H17" s="18"/>
      <c r="I17" s="18"/>
    </row>
    <row r="18" spans="1:9" s="6" customFormat="1" ht="25.5" customHeight="1" hidden="1">
      <c r="A18" s="7"/>
      <c r="B18" s="8" t="s">
        <v>22</v>
      </c>
      <c r="C18" s="7" t="s">
        <v>19</v>
      </c>
      <c r="D18" s="18"/>
      <c r="E18" s="18"/>
      <c r="F18" s="18"/>
      <c r="G18" s="18"/>
      <c r="H18" s="18"/>
      <c r="I18" s="18"/>
    </row>
    <row r="19" spans="1:9" s="6" customFormat="1" ht="40.5" customHeight="1" hidden="1">
      <c r="A19" s="7" t="s">
        <v>4</v>
      </c>
      <c r="B19" s="8" t="s">
        <v>23</v>
      </c>
      <c r="C19" s="7" t="s">
        <v>19</v>
      </c>
      <c r="D19" s="18"/>
      <c r="E19" s="18"/>
      <c r="F19" s="18"/>
      <c r="G19" s="18"/>
      <c r="H19" s="18"/>
      <c r="I19" s="18"/>
    </row>
    <row r="20" spans="1:9" s="6" customFormat="1" ht="25.5" customHeight="1">
      <c r="A20" s="16" t="s">
        <v>6</v>
      </c>
      <c r="B20" s="17" t="s">
        <v>24</v>
      </c>
      <c r="C20" s="59"/>
      <c r="D20" s="18"/>
      <c r="E20" s="18"/>
      <c r="F20" s="18"/>
      <c r="G20" s="18"/>
      <c r="H20" s="18"/>
      <c r="I20" s="18"/>
    </row>
    <row r="21" spans="1:9" s="6" customFormat="1" ht="54" customHeight="1">
      <c r="A21" s="16" t="s">
        <v>7</v>
      </c>
      <c r="B21" s="17" t="s">
        <v>25</v>
      </c>
      <c r="C21" s="4" t="s">
        <v>19</v>
      </c>
      <c r="D21" s="19">
        <v>130.61</v>
      </c>
      <c r="E21" s="19">
        <v>195.64</v>
      </c>
      <c r="F21" s="19">
        <v>195.64</v>
      </c>
      <c r="G21" s="19">
        <v>201.39</v>
      </c>
      <c r="H21" s="38">
        <v>201.39</v>
      </c>
      <c r="I21" s="38">
        <v>1238.49</v>
      </c>
    </row>
    <row r="22" spans="1:9" s="6" customFormat="1" ht="66.75" customHeight="1">
      <c r="A22" s="16" t="s">
        <v>8</v>
      </c>
      <c r="B22" s="17" t="s">
        <v>26</v>
      </c>
      <c r="C22" s="4" t="s">
        <v>19</v>
      </c>
      <c r="D22" s="19">
        <v>415.55</v>
      </c>
      <c r="E22" s="19">
        <v>372.94</v>
      </c>
      <c r="F22" s="38">
        <v>372.94</v>
      </c>
      <c r="G22" s="19">
        <v>517.03</v>
      </c>
      <c r="H22" s="19">
        <v>221.87</v>
      </c>
      <c r="I22" s="19">
        <v>221.87</v>
      </c>
    </row>
    <row r="23" spans="1:9" s="6" customFormat="1" ht="48.75" customHeight="1">
      <c r="A23" s="16" t="s">
        <v>9</v>
      </c>
      <c r="B23" s="28" t="s">
        <v>124</v>
      </c>
      <c r="C23" s="4" t="s">
        <v>132</v>
      </c>
      <c r="D23" s="20"/>
      <c r="E23" s="20"/>
      <c r="F23" s="19"/>
      <c r="G23" s="19"/>
      <c r="H23" s="19"/>
      <c r="I23" s="19"/>
    </row>
    <row r="24" spans="1:9" s="6" customFormat="1" ht="45">
      <c r="A24" s="16"/>
      <c r="B24" s="3" t="s">
        <v>128</v>
      </c>
      <c r="C24" s="4" t="s">
        <v>132</v>
      </c>
      <c r="D24" s="38">
        <v>15.97</v>
      </c>
      <c r="E24" s="38">
        <v>15.66</v>
      </c>
      <c r="F24" s="38">
        <v>15.66</v>
      </c>
      <c r="G24" s="85">
        <v>484.29</v>
      </c>
      <c r="H24" s="85">
        <v>484.29</v>
      </c>
      <c r="I24" s="85">
        <v>810.72</v>
      </c>
    </row>
    <row r="25" spans="1:9" s="6" customFormat="1" ht="45">
      <c r="A25" s="16"/>
      <c r="B25" s="3" t="s">
        <v>129</v>
      </c>
      <c r="C25" s="4" t="s">
        <v>132</v>
      </c>
      <c r="D25" s="38">
        <v>14.67</v>
      </c>
      <c r="E25" s="38">
        <v>14.39</v>
      </c>
      <c r="F25" s="38">
        <v>14.39</v>
      </c>
      <c r="G25" s="86"/>
      <c r="H25" s="86"/>
      <c r="I25" s="86"/>
    </row>
    <row r="26" spans="1:9" s="6" customFormat="1" ht="45">
      <c r="A26" s="16"/>
      <c r="B26" s="3" t="s">
        <v>12</v>
      </c>
      <c r="C26" s="4" t="s">
        <v>132</v>
      </c>
      <c r="D26" s="38">
        <v>9.99</v>
      </c>
      <c r="E26" s="38">
        <v>9.8</v>
      </c>
      <c r="F26" s="38">
        <v>9.8</v>
      </c>
      <c r="G26" s="46">
        <v>161.68</v>
      </c>
      <c r="H26" s="46">
        <v>161.68</v>
      </c>
      <c r="I26" s="38">
        <v>393.91</v>
      </c>
    </row>
    <row r="27" spans="1:9" s="6" customFormat="1" ht="45">
      <c r="A27" s="16"/>
      <c r="B27" s="3" t="s">
        <v>13</v>
      </c>
      <c r="C27" s="4" t="s">
        <v>132</v>
      </c>
      <c r="D27" s="38">
        <v>5.85</v>
      </c>
      <c r="E27" s="38">
        <v>5.73</v>
      </c>
      <c r="F27" s="38">
        <v>5.73</v>
      </c>
      <c r="G27" s="46">
        <v>161.68</v>
      </c>
      <c r="H27" s="46">
        <v>161.68</v>
      </c>
      <c r="I27" s="38">
        <v>393.91</v>
      </c>
    </row>
    <row r="30" spans="1:9" ht="65.25" customHeight="1">
      <c r="A30" s="73" t="s">
        <v>119</v>
      </c>
      <c r="B30" s="80" t="s">
        <v>155</v>
      </c>
      <c r="C30" s="80"/>
      <c r="D30" s="80"/>
      <c r="E30" s="80"/>
      <c r="F30" s="80"/>
      <c r="G30" s="80"/>
      <c r="H30" s="80"/>
      <c r="I30" s="80"/>
    </row>
  </sheetData>
  <sheetProtection/>
  <mergeCells count="15">
    <mergeCell ref="G1:I1"/>
    <mergeCell ref="A5:I5"/>
    <mergeCell ref="A8:A9"/>
    <mergeCell ref="B8:B9"/>
    <mergeCell ref="C8:C9"/>
    <mergeCell ref="D8:E8"/>
    <mergeCell ref="F8:G8"/>
    <mergeCell ref="H8:I8"/>
    <mergeCell ref="H7:I7"/>
    <mergeCell ref="F7:G7"/>
    <mergeCell ref="D7:E7"/>
    <mergeCell ref="G24:G25"/>
    <mergeCell ref="H24:H25"/>
    <mergeCell ref="I24:I25"/>
    <mergeCell ref="B30:I30"/>
  </mergeCells>
  <printOptions/>
  <pageMargins left="0.7874015748031497" right="0.7086614173228347" top="0.7874015748031497" bottom="0.3937007874015748" header="0.1968503937007874" footer="0.1968503937007874"/>
  <pageSetup horizontalDpi="600" verticalDpi="600" orientation="landscape" paperSize="9" scale="6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2015-04-20T11:58:56Z</cp:lastPrinted>
  <dcterms:created xsi:type="dcterms:W3CDTF">2014-08-15T10:06:32Z</dcterms:created>
  <dcterms:modified xsi:type="dcterms:W3CDTF">2018-11-21T13:00:03Z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